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375" activeTab="0"/>
  </bookViews>
  <sheets>
    <sheet name="GuV_D" sheetId="1" r:id="rId1"/>
    <sheet name="GuV_E" sheetId="2" r:id="rId2"/>
    <sheet name="GuV 0809" sheetId="3" state="hidden" r:id="rId3"/>
    <sheet name="GuV_D (2)" sheetId="4" state="hidden" r:id="rId4"/>
    <sheet name="GuV_E (2)" sheetId="5" state="hidden" r:id="rId5"/>
    <sheet name="GuV 0708 alt" sheetId="6" state="hidden" r:id="rId6"/>
    <sheet name="GuV_VJ" sheetId="7" state="hidden" r:id="rId7"/>
    <sheet name="GuV_GJ" sheetId="8" state="hidden" r:id="rId8"/>
    <sheet name="IS-Deutsch_Euro" sheetId="9" state="hidden" r:id="rId9"/>
    <sheet name="GJ 00_01" sheetId="10" state="hidden" r:id="rId10"/>
    <sheet name="GJ 01_02" sheetId="11" state="hidden" r:id="rId11"/>
    <sheet name="IS-Engl_Euro " sheetId="12" state="hidden" r:id="rId12"/>
  </sheets>
  <externalReferences>
    <externalReference r:id="rId15"/>
  </externalReferences>
  <definedNames>
    <definedName name="_xlnm.Print_Area" localSheetId="0">'GuV_D'!$A$1:$Z$58</definedName>
    <definedName name="_xlnm.Print_Area" localSheetId="3">'GuV_D (2)'!$A$1:$AG$58</definedName>
    <definedName name="_xlnm.Print_Area" localSheetId="1">'GuV_E'!$A$1:$AA$54</definedName>
    <definedName name="_xlnm.Print_Area" localSheetId="4">'GuV_E (2)'!$A$1:$AH$54</definedName>
  </definedNames>
  <calcPr fullCalcOnLoad="1"/>
</workbook>
</file>

<file path=xl/sharedStrings.xml><?xml version="1.0" encoding="utf-8"?>
<sst xmlns="http://schemas.openxmlformats.org/spreadsheetml/2006/main" count="695" uniqueCount="222">
  <si>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</si>
  <si>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</si>
  <si>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</si>
  <si>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</si>
  <si>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</si>
  <si>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</si>
  <si>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</si>
  <si>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</si>
  <si>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</si>
  <si>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</si>
  <si>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</si>
  <si>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</si>
  <si>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</si>
  <si>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</si>
  <si>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</si>
  <si>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</si>
  <si>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</si>
  <si>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</si>
  <si>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</si>
  <si>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</si>
  <si>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</si>
  <si>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</si>
  <si>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</si>
  <si>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</si>
  <si>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</si>
  <si>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</si>
  <si>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</si>
  <si>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</si>
  <si>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</si>
  <si>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</si>
  <si>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</si>
  <si>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</si>
  <si>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</si>
  <si>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</si>
  <si>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</si>
  <si>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</si>
  <si>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</si>
  <si>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</si>
  <si>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</si>
  <si>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</si>
  <si>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</si>
  <si>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</si>
  <si>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</si>
  <si>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</si>
  <si>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</si>
  <si>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</si>
  <si>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</si>
  <si>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</si>
  <si>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</si>
  <si>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</si>
  <si>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</si>
  <si>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</si>
  <si>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</si>
  <si>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</si>
  <si>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</si>
  <si>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</si>
  <si>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</si>
  <si>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</si>
  <si>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</si>
  <si>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</si>
  <si>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</si>
  <si>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</si>
  <si>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</si>
  <si>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</si>
  <si>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</si>
  <si>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</si>
  <si>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</si>
  <si>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</si>
  <si>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</si>
  <si>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</si>
  <si>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</si>
  <si>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</si>
  <si>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</si>
  <si>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</si>
  <si>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</si>
  <si>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</si>
  <si>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</si>
  <si>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</si>
  <si>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</si>
  <si>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</si>
  <si>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</si>
  <si>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</si>
  <si>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</si>
  <si>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</si>
  <si>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</si>
  <si>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</si>
  <si>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</si>
  <si>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</si>
  <si>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</si>
  <si>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</si>
  <si>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</si>
  <si>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</si>
  <si>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</si>
  <si>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</si>
  <si>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</si>
  <si>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</si>
  <si>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</si>
  <si>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</si>
  <si>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</si>
  <si>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</si>
  <si>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</si>
  <si>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</si>
  <si>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</si>
  <si>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</si>
  <si>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</si>
  <si>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</si>
  <si>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</si>
  <si>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</si>
  <si>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</si>
  <si>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</si>
  <si>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</si>
  <si>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</si>
  <si>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</si>
  <si>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</si>
  <si>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</si>
  <si>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</si>
  <si>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</si>
  <si>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</si>
  <si>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</si>
  <si>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</si>
  <si>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</si>
  <si>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</si>
  <si>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</si>
  <si>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</si>
  <si>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</si>
  <si>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</si>
  <si>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</si>
  <si>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</si>
  <si>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</si>
  <si>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</si>
  <si>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</si>
  <si>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</si>
  <si>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</si>
  <si>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</si>
  <si>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</si>
  <si>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</si>
  <si>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</si>
  <si>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</si>
  <si>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</si>
  <si>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</si>
  <si>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</si>
  <si>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</si>
  <si>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</si>
  <si>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</si>
  <si>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übriges Finanzergebnis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</si>
  <si>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</si>
  <si>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</si>
  <si>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</si>
  <si>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</si>
  <si>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</si>
  <si>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</si>
  <si>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</si>
  <si>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</si>
  <si>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</si>
  <si>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</si>
  <si>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</si>
  <si>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</si>
  <si>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</si>
  <si>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</si>
  <si>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</si>
  <si>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</si>
  <si>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</si>
  <si>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</si>
  <si>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</si>
  <si>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</si>
  <si>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</si>
  <si>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</si>
  <si>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</si>
  <si>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QI 2008/2009</t>
  </si>
  <si>
    <t>QII 2008/2009</t>
  </si>
  <si>
    <t>6 Monate 2008/2009</t>
  </si>
  <si>
    <t>QIII 2008/2009</t>
  </si>
  <si>
    <t>9 Monate 2008/2009</t>
  </si>
  <si>
    <t>QIV 2008/2009</t>
  </si>
  <si>
    <t>GJ 2008/2009</t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</si>
  <si>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</si>
  <si>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</si>
  <si>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</si>
  <si>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</si>
  <si>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</si>
  <si>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</si>
  <si>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</si>
  <si>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</si>
  <si>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</si>
  <si>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</si>
  <si>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</si>
  <si>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</si>
  <si>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</si>
  <si>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</si>
  <si>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</si>
  <si>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</si>
  <si>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</si>
  <si>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(33)</t>
  </si>
  <si>
    <t>(8) (15)</t>
  </si>
  <si>
    <t>(8)</t>
  </si>
  <si>
    <t>(2r) (10)</t>
  </si>
  <si>
    <t>(2c) (2w) (8)</t>
  </si>
  <si>
    <t>Geschäftsjahr 2009/2010</t>
  </si>
  <si>
    <t>Financial year 2009/2010</t>
  </si>
  <si>
    <t>The following notes to the consolidated financial statements are an integral part of the unaudited consolidated financial statements.</t>
  </si>
  <si>
    <t>Anteile nicht-beherrschender Gesellschafter</t>
  </si>
  <si>
    <t>Non-controlling interest</t>
  </si>
  <si>
    <t>Geschäftsjahr 2010/2011</t>
  </si>
  <si>
    <t>Financial year 2010/2011</t>
  </si>
  <si>
    <t>Steuerquote</t>
  </si>
  <si>
    <t>3. Quartal 2010/2011</t>
  </si>
  <si>
    <t>1. April 2011 - 
30. Juni 2011</t>
  </si>
  <si>
    <t>3. Quartal 2009/2010</t>
  </si>
  <si>
    <t>1. April 2011 - 
31. Juni 2010</t>
  </si>
  <si>
    <t>1. Oktober 2010 - 
30. Juni 2011</t>
  </si>
  <si>
    <t>1. Oktober 2009 - 
30. Juni 2010</t>
  </si>
  <si>
    <t>Konzerngewinn- und Verlustrechnung (IFRS) 1. Oktober 2010 bis 30. Juni 2011</t>
  </si>
  <si>
    <t>Consolidated income statement (IFRS) for the period from 1 October 2010 to 30 June 2011</t>
  </si>
  <si>
    <t>3nd quarter 2010/2011</t>
  </si>
  <si>
    <t>3nd quarter 2009/2010</t>
  </si>
  <si>
    <t>1 October 2010 - 
30 June 2011</t>
  </si>
  <si>
    <t>1 October 2009 - 
30 June 2010</t>
  </si>
  <si>
    <t>1 April 2011 - 
30 June 2011</t>
  </si>
  <si>
    <t>1 April 2010 - 
30 June 2010</t>
  </si>
  <si>
    <t>- Unverwässert / verwässert</t>
  </si>
  <si>
    <t>€ '000</t>
  </si>
  <si>
    <t>- Basic / diluted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</si>
</sst>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0.000%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88" fontId="1" fillId="0" borderId="0" xfId="16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16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16" applyNumberFormat="1" applyFont="1" applyAlignment="1">
      <alignment/>
    </xf>
    <xf numFmtId="188" fontId="1" fillId="0" borderId="0" xfId="1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" xfId="16" applyNumberFormat="1" applyFont="1" applyBorder="1" applyAlignment="1">
      <alignment/>
    </xf>
    <xf numFmtId="188" fontId="2" fillId="0" borderId="0" xfId="16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2" xfId="16" applyNumberFormat="1" applyFont="1" applyBorder="1" applyAlignment="1">
      <alignment/>
    </xf>
    <xf numFmtId="187" fontId="2" fillId="0" borderId="2" xfId="16" applyFont="1" applyBorder="1" applyAlignment="1">
      <alignment/>
    </xf>
    <xf numFmtId="0" fontId="1" fillId="0" borderId="0" xfId="16" applyNumberFormat="1" applyFont="1" applyBorder="1" applyAlignment="1">
      <alignment horizontal="center"/>
    </xf>
    <xf numFmtId="190" fontId="3" fillId="0" borderId="0" xfId="16" applyNumberFormat="1" applyFont="1" applyAlignment="1">
      <alignment/>
    </xf>
    <xf numFmtId="190" fontId="4" fillId="0" borderId="0" xfId="16" applyNumberFormat="1" applyFont="1" applyAlignment="1">
      <alignment/>
    </xf>
    <xf numFmtId="49" fontId="1" fillId="0" borderId="0" xfId="16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89" fontId="2" fillId="0" borderId="0" xfId="16" applyNumberFormat="1" applyFont="1" applyAlignment="1">
      <alignment/>
    </xf>
    <xf numFmtId="194" fontId="2" fillId="0" borderId="2" xfId="0" applyNumberFormat="1" applyFont="1" applyBorder="1" applyAlignment="1">
      <alignment/>
    </xf>
    <xf numFmtId="187" fontId="2" fillId="0" borderId="0" xfId="16" applyFont="1" applyBorder="1" applyAlignment="1">
      <alignment/>
    </xf>
    <xf numFmtId="49" fontId="1" fillId="0" borderId="0" xfId="16" applyNumberFormat="1" applyFont="1" applyAlignment="1">
      <alignment horizontal="centerContinuous"/>
    </xf>
    <xf numFmtId="0" fontId="1" fillId="0" borderId="1" xfId="16" applyNumberFormat="1" applyFont="1" applyBorder="1" applyAlignment="1">
      <alignment horizontal="centerContinuous"/>
    </xf>
    <xf numFmtId="197" fontId="2" fillId="0" borderId="0" xfId="20" applyNumberFormat="1" applyFont="1" applyAlignment="1">
      <alignment/>
    </xf>
    <xf numFmtId="197" fontId="1" fillId="0" borderId="0" xfId="20" applyNumberFormat="1" applyFont="1" applyBorder="1" applyAlignment="1">
      <alignment horizontal="center"/>
    </xf>
    <xf numFmtId="197" fontId="2" fillId="0" borderId="0" xfId="20" applyNumberFormat="1" applyFont="1" applyBorder="1" applyAlignment="1">
      <alignment/>
    </xf>
    <xf numFmtId="197" fontId="0" fillId="0" borderId="0" xfId="20" applyNumberFormat="1" applyAlignment="1">
      <alignment/>
    </xf>
    <xf numFmtId="0" fontId="1" fillId="0" borderId="0" xfId="16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20" applyNumberFormat="1" applyFont="1" applyAlignment="1">
      <alignment/>
    </xf>
    <xf numFmtId="197" fontId="1" fillId="0" borderId="0" xfId="20" applyNumberFormat="1" applyFont="1" applyAlignment="1">
      <alignment horizontal="centerContinuous"/>
    </xf>
    <xf numFmtId="197" fontId="1" fillId="0" borderId="1" xfId="20" applyNumberFormat="1" applyFont="1" applyBorder="1" applyAlignment="1">
      <alignment horizontal="centerContinuous"/>
    </xf>
    <xf numFmtId="197" fontId="1" fillId="0" borderId="0" xfId="20" applyNumberFormat="1" applyFont="1" applyAlignment="1">
      <alignment horizontal="center"/>
    </xf>
    <xf numFmtId="188" fontId="2" fillId="0" borderId="3" xfId="16" applyNumberFormat="1" applyFont="1" applyBorder="1" applyAlignment="1">
      <alignment/>
    </xf>
    <xf numFmtId="197" fontId="1" fillId="0" borderId="0" xfId="20" applyNumberFormat="1" applyFont="1" applyBorder="1" applyAlignment="1">
      <alignment horizontal="centerContinuous"/>
    </xf>
    <xf numFmtId="197" fontId="1" fillId="0" borderId="1" xfId="20" applyNumberFormat="1" applyFont="1" applyBorder="1" applyAlignment="1">
      <alignment horizontal="center"/>
    </xf>
    <xf numFmtId="194" fontId="2" fillId="0" borderId="2" xfId="0" applyNumberFormat="1" applyFont="1" applyBorder="1" applyAlignment="1">
      <alignment horizontal="center"/>
    </xf>
    <xf numFmtId="197" fontId="0" fillId="0" borderId="0" xfId="20" applyNumberFormat="1" applyAlignment="1">
      <alignment/>
    </xf>
    <xf numFmtId="194" fontId="2" fillId="0" borderId="2" xfId="0" applyNumberFormat="1" applyFont="1" applyBorder="1" applyAlignment="1">
      <alignment horizontal="right"/>
    </xf>
    <xf numFmtId="49" fontId="1" fillId="0" borderId="0" xfId="16" applyNumberFormat="1" applyFont="1" applyAlignment="1">
      <alignment horizontal="left"/>
    </xf>
    <xf numFmtId="194" fontId="2" fillId="0" borderId="0" xfId="16" applyNumberFormat="1" applyFont="1" applyAlignment="1">
      <alignment/>
    </xf>
    <xf numFmtId="195" fontId="2" fillId="0" borderId="0" xfId="16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16" applyNumberFormat="1" applyFont="1" applyFill="1" applyAlignment="1">
      <alignment horizontal="center"/>
    </xf>
    <xf numFmtId="197" fontId="6" fillId="0" borderId="0" xfId="20" applyNumberFormat="1" applyFont="1" applyFill="1" applyBorder="1" applyAlignment="1">
      <alignment horizontal="center"/>
    </xf>
    <xf numFmtId="197" fontId="6" fillId="0" borderId="0" xfId="20" applyNumberFormat="1" applyFont="1" applyFill="1" applyAlignment="1">
      <alignment horizontal="center"/>
    </xf>
    <xf numFmtId="9" fontId="5" fillId="0" borderId="0" xfId="20" applyFont="1" applyFill="1" applyAlignment="1">
      <alignment/>
    </xf>
    <xf numFmtId="188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Alignment="1">
      <alignment/>
    </xf>
    <xf numFmtId="197" fontId="5" fillId="0" borderId="0" xfId="2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16" applyNumberFormat="1" applyFont="1" applyFill="1" applyAlignment="1">
      <alignment/>
    </xf>
    <xf numFmtId="190" fontId="8" fillId="0" borderId="0" xfId="16" applyNumberFormat="1" applyFont="1" applyFill="1" applyAlignment="1">
      <alignment/>
    </xf>
    <xf numFmtId="197" fontId="7" fillId="0" borderId="0" xfId="20" applyNumberFormat="1" applyFont="1" applyFill="1" applyAlignment="1">
      <alignment/>
    </xf>
    <xf numFmtId="197" fontId="6" fillId="0" borderId="0" xfId="2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" xfId="20" applyNumberFormat="1" applyFont="1" applyFill="1" applyBorder="1" applyAlignment="1">
      <alignment horizontal="centerContinuous"/>
    </xf>
    <xf numFmtId="188" fontId="5" fillId="0" borderId="0" xfId="16" applyNumberFormat="1" applyFont="1" applyFill="1" applyBorder="1" applyAlignment="1">
      <alignment horizontal="center"/>
    </xf>
    <xf numFmtId="197" fontId="5" fillId="0" borderId="0" xfId="2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16" applyFont="1" applyFill="1" applyBorder="1" applyAlignment="1">
      <alignment/>
    </xf>
    <xf numFmtId="4" fontId="5" fillId="0" borderId="2" xfId="16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20" applyNumberFormat="1" applyFont="1" applyFill="1" applyBorder="1" applyAlignment="1">
      <alignment/>
    </xf>
    <xf numFmtId="194" fontId="5" fillId="0" borderId="2" xfId="16" applyNumberFormat="1" applyFont="1" applyFill="1" applyBorder="1" applyAlignment="1">
      <alignment/>
    </xf>
    <xf numFmtId="4" fontId="5" fillId="0" borderId="0" xfId="16" applyNumberFormat="1" applyFont="1" applyFill="1" applyBorder="1" applyAlignment="1">
      <alignment/>
    </xf>
    <xf numFmtId="4" fontId="5" fillId="0" borderId="0" xfId="20" applyNumberFormat="1" applyFont="1" applyFill="1" applyAlignment="1">
      <alignment/>
    </xf>
    <xf numFmtId="194" fontId="5" fillId="0" borderId="0" xfId="16" applyNumberFormat="1" applyFont="1" applyFill="1" applyAlignment="1">
      <alignment/>
    </xf>
    <xf numFmtId="4" fontId="5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20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2" xfId="16" applyNumberFormat="1" applyFont="1" applyFill="1" applyBorder="1" applyAlignment="1">
      <alignment/>
    </xf>
    <xf numFmtId="188" fontId="5" fillId="0" borderId="1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16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2" borderId="4" xfId="0" applyFont="1" applyFill="1" applyBorder="1" applyAlignment="1">
      <alignment horizontal="center"/>
    </xf>
    <xf numFmtId="0" fontId="27" fillId="3" borderId="5" xfId="0" applyFont="1" applyFill="1" applyBorder="1" applyAlignment="1">
      <alignment/>
    </xf>
    <xf numFmtId="0" fontId="27" fillId="3" borderId="6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27" fillId="3" borderId="8" xfId="0" applyFont="1" applyFill="1" applyBorder="1" applyAlignment="1">
      <alignment/>
    </xf>
    <xf numFmtId="0" fontId="27" fillId="3" borderId="9" xfId="0" applyFont="1" applyFill="1" applyBorder="1" applyAlignment="1">
      <alignment/>
    </xf>
    <xf numFmtId="197" fontId="21" fillId="2" borderId="7" xfId="20" applyNumberFormat="1" applyFont="1" applyFill="1" applyBorder="1" applyAlignment="1">
      <alignment/>
    </xf>
    <xf numFmtId="188" fontId="27" fillId="3" borderId="8" xfId="16" applyNumberFormat="1" applyFont="1" applyFill="1" applyBorder="1" applyAlignment="1">
      <alignment/>
    </xf>
    <xf numFmtId="197" fontId="27" fillId="3" borderId="9" xfId="20" applyNumberFormat="1" applyFont="1" applyFill="1" applyBorder="1" applyAlignment="1">
      <alignment/>
    </xf>
    <xf numFmtId="197" fontId="20" fillId="2" borderId="7" xfId="20" applyNumberFormat="1" applyFont="1" applyFill="1" applyBorder="1" applyAlignment="1">
      <alignment/>
    </xf>
    <xf numFmtId="197" fontId="20" fillId="2" borderId="7" xfId="0" applyNumberFormat="1" applyFont="1" applyFill="1" applyBorder="1" applyAlignment="1">
      <alignment/>
    </xf>
    <xf numFmtId="197" fontId="30" fillId="2" borderId="7" xfId="20" applyNumberFormat="1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27" fillId="3" borderId="11" xfId="0" applyFont="1" applyFill="1" applyBorder="1" applyAlignment="1">
      <alignment/>
    </xf>
    <xf numFmtId="0" fontId="20" fillId="4" borderId="0" xfId="0" applyFont="1" applyFill="1" applyAlignment="1">
      <alignment/>
    </xf>
    <xf numFmtId="0" fontId="5" fillId="4" borderId="0" xfId="0" applyFont="1" applyFill="1" applyAlignment="1">
      <alignment/>
    </xf>
    <xf numFmtId="49" fontId="13" fillId="4" borderId="0" xfId="0" applyNumberFormat="1" applyFont="1" applyFill="1" applyBorder="1" applyAlignment="1">
      <alignment horizontal="center"/>
    </xf>
    <xf numFmtId="188" fontId="5" fillId="4" borderId="0" xfId="16" applyNumberFormat="1" applyFont="1" applyFill="1" applyAlignment="1">
      <alignment/>
    </xf>
    <xf numFmtId="0" fontId="14" fillId="4" borderId="0" xfId="0" applyFont="1" applyFill="1" applyAlignment="1">
      <alignment/>
    </xf>
    <xf numFmtId="188" fontId="19" fillId="4" borderId="0" xfId="16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188" fontId="19" fillId="4" borderId="0" xfId="16" applyNumberFormat="1" applyFont="1" applyFill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19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20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88" fontId="9" fillId="4" borderId="0" xfId="16" applyNumberFormat="1" applyFont="1" applyFill="1" applyBorder="1" applyAlignment="1">
      <alignment horizontal="center"/>
    </xf>
    <xf numFmtId="188" fontId="9" fillId="4" borderId="0" xfId="16" applyNumberFormat="1" applyFont="1" applyFill="1" applyAlignment="1">
      <alignment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19" fillId="4" borderId="0" xfId="0" applyFont="1" applyFill="1" applyAlignment="1">
      <alignment/>
    </xf>
    <xf numFmtId="196" fontId="19" fillId="4" borderId="0" xfId="0" applyNumberFormat="1" applyFont="1" applyFill="1" applyAlignment="1">
      <alignment/>
    </xf>
    <xf numFmtId="49" fontId="23" fillId="4" borderId="0" xfId="0" applyNumberFormat="1" applyFont="1" applyFill="1" applyBorder="1" applyAlignment="1">
      <alignment horizontal="center"/>
    </xf>
    <xf numFmtId="188" fontId="19" fillId="4" borderId="0" xfId="16" applyNumberFormat="1" applyFont="1" applyFill="1" applyAlignment="1">
      <alignment/>
    </xf>
    <xf numFmtId="0" fontId="19" fillId="4" borderId="0" xfId="0" applyFont="1" applyFill="1" applyBorder="1" applyAlignment="1">
      <alignment/>
    </xf>
    <xf numFmtId="188" fontId="9" fillId="4" borderId="0" xfId="16" applyNumberFormat="1" applyFont="1" applyFill="1" applyBorder="1" applyAlignment="1">
      <alignment/>
    </xf>
    <xf numFmtId="188" fontId="9" fillId="4" borderId="1" xfId="16" applyNumberFormat="1" applyFont="1" applyFill="1" applyBorder="1" applyAlignment="1">
      <alignment/>
    </xf>
    <xf numFmtId="188" fontId="19" fillId="4" borderId="1" xfId="16" applyNumberFormat="1" applyFont="1" applyFill="1" applyBorder="1" applyAlignment="1">
      <alignment/>
    </xf>
    <xf numFmtId="0" fontId="28" fillId="4" borderId="0" xfId="0" applyFont="1" applyFill="1" applyAlignment="1">
      <alignment/>
    </xf>
    <xf numFmtId="49" fontId="29" fillId="4" borderId="0" xfId="0" applyNumberFormat="1" applyFont="1" applyFill="1" applyBorder="1" applyAlignment="1">
      <alignment horizontal="center"/>
    </xf>
    <xf numFmtId="188" fontId="28" fillId="4" borderId="0" xfId="16" applyNumberFormat="1" applyFont="1" applyFill="1" applyBorder="1" applyAlignment="1">
      <alignment/>
    </xf>
    <xf numFmtId="188" fontId="28" fillId="4" borderId="0" xfId="16" applyNumberFormat="1" applyFont="1" applyFill="1" applyAlignment="1">
      <alignment/>
    </xf>
    <xf numFmtId="0" fontId="28" fillId="4" borderId="0" xfId="0" applyFont="1" applyFill="1" applyBorder="1" applyAlignment="1">
      <alignment/>
    </xf>
    <xf numFmtId="188" fontId="19" fillId="4" borderId="0" xfId="0" applyNumberFormat="1" applyFont="1" applyFill="1" applyAlignment="1">
      <alignment/>
    </xf>
    <xf numFmtId="188" fontId="19" fillId="4" borderId="12" xfId="16" applyNumberFormat="1" applyFont="1" applyFill="1" applyBorder="1" applyAlignment="1">
      <alignment/>
    </xf>
    <xf numFmtId="197" fontId="9" fillId="4" borderId="0" xfId="20" applyNumberFormat="1" applyFont="1" applyFill="1" applyBorder="1" applyAlignment="1">
      <alignment/>
    </xf>
    <xf numFmtId="188" fontId="19" fillId="4" borderId="2" xfId="16" applyNumberFormat="1" applyFont="1" applyFill="1" applyBorder="1" applyAlignment="1">
      <alignment/>
    </xf>
    <xf numFmtId="188" fontId="19" fillId="4" borderId="0" xfId="16" applyNumberFormat="1" applyFont="1" applyFill="1" applyBorder="1" applyAlignment="1">
      <alignment/>
    </xf>
    <xf numFmtId="3" fontId="19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188" fontId="19" fillId="4" borderId="0" xfId="16" applyNumberFormat="1" applyFont="1" applyFill="1" applyBorder="1" applyAlignment="1">
      <alignment/>
    </xf>
    <xf numFmtId="4" fontId="19" fillId="4" borderId="0" xfId="16" applyNumberFormat="1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3" fontId="9" fillId="4" borderId="0" xfId="0" applyNumberFormat="1" applyFont="1" applyFill="1" applyAlignment="1">
      <alignment/>
    </xf>
    <xf numFmtId="3" fontId="19" fillId="4" borderId="0" xfId="0" applyNumberFormat="1" applyFont="1" applyFill="1" applyBorder="1" applyAlignment="1">
      <alignment/>
    </xf>
    <xf numFmtId="207" fontId="9" fillId="4" borderId="0" xfId="16" applyNumberFormat="1" applyFont="1" applyFill="1" applyAlignment="1">
      <alignment/>
    </xf>
    <xf numFmtId="188" fontId="5" fillId="4" borderId="0" xfId="16" applyNumberFormat="1" applyFont="1" applyFill="1" applyBorder="1" applyAlignment="1">
      <alignment/>
    </xf>
    <xf numFmtId="49" fontId="24" fillId="4" borderId="0" xfId="0" applyNumberFormat="1" applyFont="1" applyFill="1" applyBorder="1" applyAlignment="1">
      <alignment horizontal="center"/>
    </xf>
    <xf numFmtId="49" fontId="24" fillId="4" borderId="0" xfId="16" applyNumberFormat="1" applyFont="1" applyFill="1" applyBorder="1" applyAlignment="1">
      <alignment horizontal="center" vertical="top" wrapText="1"/>
    </xf>
    <xf numFmtId="188" fontId="19" fillId="4" borderId="0" xfId="16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/>
    </xf>
    <xf numFmtId="0" fontId="21" fillId="4" borderId="0" xfId="0" applyFont="1" applyFill="1" applyAlignment="1">
      <alignment/>
    </xf>
    <xf numFmtId="3" fontId="9" fillId="4" borderId="0" xfId="0" applyNumberFormat="1" applyFont="1" applyFill="1" applyBorder="1" applyAlignment="1">
      <alignment/>
    </xf>
    <xf numFmtId="49" fontId="24" fillId="4" borderId="0" xfId="0" applyNumberFormat="1" applyFont="1" applyFill="1" applyAlignment="1">
      <alignment horizontal="center"/>
    </xf>
    <xf numFmtId="49" fontId="24" fillId="4" borderId="1" xfId="16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4" borderId="0" xfId="0" applyFont="1" applyFill="1" applyAlignment="1">
      <alignment horizontal="center"/>
    </xf>
    <xf numFmtId="0" fontId="14" fillId="4" borderId="0" xfId="0" applyFont="1" applyFill="1" applyAlignment="1">
      <alignment vertical="top" wrapText="1"/>
    </xf>
    <xf numFmtId="0" fontId="27" fillId="4" borderId="13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197" fontId="27" fillId="4" borderId="0" xfId="20" applyNumberFormat="1" applyFont="1" applyFill="1" applyBorder="1" applyAlignment="1">
      <alignment/>
    </xf>
    <xf numFmtId="197" fontId="15" fillId="4" borderId="0" xfId="20" applyNumberFormat="1" applyFont="1" applyFill="1" applyBorder="1" applyAlignment="1">
      <alignment/>
    </xf>
    <xf numFmtId="0" fontId="27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197" fontId="27" fillId="4" borderId="0" xfId="20" applyNumberFormat="1" applyFont="1" applyFill="1" applyBorder="1" applyAlignment="1">
      <alignment/>
    </xf>
    <xf numFmtId="197" fontId="15" fillId="4" borderId="0" xfId="20" applyNumberFormat="1" applyFont="1" applyFill="1" applyBorder="1" applyAlignment="1">
      <alignment/>
    </xf>
    <xf numFmtId="0" fontId="27" fillId="4" borderId="14" xfId="0" applyFont="1" applyFill="1" applyBorder="1" applyAlignment="1">
      <alignment/>
    </xf>
    <xf numFmtId="4" fontId="19" fillId="4" borderId="2" xfId="0" applyNumberFormat="1" applyFont="1" applyFill="1" applyBorder="1" applyAlignment="1">
      <alignment/>
    </xf>
    <xf numFmtId="197" fontId="20" fillId="2" borderId="15" xfId="20" applyNumberFormat="1" applyFont="1" applyFill="1" applyBorder="1" applyAlignment="1">
      <alignment/>
    </xf>
    <xf numFmtId="4" fontId="27" fillId="3" borderId="10" xfId="0" applyNumberFormat="1" applyFont="1" applyFill="1" applyBorder="1" applyAlignment="1">
      <alignment/>
    </xf>
    <xf numFmtId="0" fontId="19" fillId="4" borderId="1" xfId="0" applyFont="1" applyFill="1" applyBorder="1" applyAlignment="1">
      <alignment horizontal="center" wrapText="1"/>
    </xf>
    <xf numFmtId="188" fontId="9" fillId="4" borderId="0" xfId="16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 wrapText="1"/>
    </xf>
    <xf numFmtId="49" fontId="19" fillId="4" borderId="0" xfId="0" applyNumberFormat="1" applyFont="1" applyFill="1" applyAlignment="1">
      <alignment/>
    </xf>
    <xf numFmtId="188" fontId="19" fillId="0" borderId="12" xfId="16" applyNumberFormat="1" applyFont="1" applyFill="1" applyBorder="1" applyAlignment="1">
      <alignment/>
    </xf>
    <xf numFmtId="188" fontId="19" fillId="0" borderId="2" xfId="16" applyNumberFormat="1" applyFont="1" applyFill="1" applyBorder="1" applyAlignment="1">
      <alignment/>
    </xf>
    <xf numFmtId="4" fontId="19" fillId="0" borderId="2" xfId="16" applyNumberFormat="1" applyFont="1" applyFill="1" applyBorder="1" applyAlignment="1">
      <alignment/>
    </xf>
    <xf numFmtId="195" fontId="9" fillId="4" borderId="0" xfId="16" applyNumberFormat="1" applyFont="1" applyFill="1" applyAlignment="1">
      <alignment/>
    </xf>
    <xf numFmtId="207" fontId="5" fillId="4" borderId="0" xfId="16" applyNumberFormat="1" applyFont="1" applyFill="1" applyAlignment="1">
      <alignment/>
    </xf>
    <xf numFmtId="0" fontId="5" fillId="4" borderId="0" xfId="0" applyFont="1" applyFill="1" applyAlignment="1">
      <alignment vertical="top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5" fillId="4" borderId="0" xfId="0" applyFont="1" applyFill="1" applyAlignment="1">
      <alignment/>
    </xf>
    <xf numFmtId="4" fontId="19" fillId="4" borderId="2" xfId="16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4" borderId="0" xfId="0" applyNumberFormat="1" applyFont="1" applyFill="1" applyAlignment="1">
      <alignment/>
    </xf>
    <xf numFmtId="4" fontId="19" fillId="4" borderId="0" xfId="16" applyNumberFormat="1" applyFont="1" applyFill="1" applyBorder="1" applyAlignment="1">
      <alignment/>
    </xf>
    <xf numFmtId="188" fontId="19" fillId="4" borderId="3" xfId="16" applyNumberFormat="1" applyFont="1" applyFill="1" applyBorder="1" applyAlignment="1">
      <alignment/>
    </xf>
    <xf numFmtId="188" fontId="19" fillId="5" borderId="3" xfId="16" applyNumberFormat="1" applyFont="1" applyFill="1" applyBorder="1" applyAlignment="1">
      <alignment/>
    </xf>
    <xf numFmtId="188" fontId="19" fillId="0" borderId="3" xfId="16" applyNumberFormat="1" applyFont="1" applyFill="1" applyBorder="1" applyAlignment="1">
      <alignment/>
    </xf>
    <xf numFmtId="188" fontId="19" fillId="5" borderId="2" xfId="16" applyNumberFormat="1" applyFont="1" applyFill="1" applyBorder="1" applyAlignment="1">
      <alignment/>
    </xf>
    <xf numFmtId="188" fontId="9" fillId="0" borderId="0" xfId="16" applyNumberFormat="1" applyFont="1" applyFill="1" applyAlignment="1">
      <alignment/>
    </xf>
    <xf numFmtId="3" fontId="19" fillId="5" borderId="0" xfId="0" applyNumberFormat="1" applyFont="1" applyFill="1" applyAlignment="1">
      <alignment/>
    </xf>
    <xf numFmtId="4" fontId="19" fillId="5" borderId="0" xfId="16" applyNumberFormat="1" applyFont="1" applyFill="1" applyBorder="1" applyAlignment="1">
      <alignment/>
    </xf>
    <xf numFmtId="0" fontId="19" fillId="4" borderId="0" xfId="0" applyFont="1" applyFill="1" applyBorder="1" applyAlignment="1">
      <alignment horizontal="center" wrapText="1"/>
    </xf>
    <xf numFmtId="188" fontId="19" fillId="5" borderId="0" xfId="16" applyNumberFormat="1" applyFont="1" applyFill="1" applyAlignment="1">
      <alignment/>
    </xf>
    <xf numFmtId="188" fontId="9" fillId="5" borderId="1" xfId="16" applyNumberFormat="1" applyFont="1" applyFill="1" applyBorder="1" applyAlignment="1">
      <alignment/>
    </xf>
    <xf numFmtId="188" fontId="9" fillId="5" borderId="0" xfId="16" applyNumberFormat="1" applyFont="1" applyFill="1" applyBorder="1" applyAlignment="1">
      <alignment/>
    </xf>
    <xf numFmtId="188" fontId="19" fillId="5" borderId="1" xfId="16" applyNumberFormat="1" applyFont="1" applyFill="1" applyBorder="1" applyAlignment="1">
      <alignment/>
    </xf>
    <xf numFmtId="188" fontId="9" fillId="5" borderId="0" xfId="16" applyNumberFormat="1" applyFont="1" applyFill="1" applyAlignment="1">
      <alignment/>
    </xf>
    <xf numFmtId="188" fontId="28" fillId="5" borderId="0" xfId="16" applyNumberFormat="1" applyFont="1" applyFill="1" applyBorder="1" applyAlignment="1">
      <alignment/>
    </xf>
    <xf numFmtId="188" fontId="28" fillId="0" borderId="0" xfId="16" applyNumberFormat="1" applyFont="1" applyFill="1" applyAlignment="1">
      <alignment/>
    </xf>
    <xf numFmtId="188" fontId="28" fillId="0" borderId="0" xfId="16" applyNumberFormat="1" applyFont="1" applyFill="1" applyBorder="1" applyAlignment="1">
      <alignment/>
    </xf>
    <xf numFmtId="188" fontId="19" fillId="5" borderId="12" xfId="16" applyNumberFormat="1" applyFont="1" applyFill="1" applyBorder="1" applyAlignment="1">
      <alignment/>
    </xf>
    <xf numFmtId="3" fontId="9" fillId="5" borderId="0" xfId="0" applyNumberFormat="1" applyFont="1" applyFill="1" applyAlignment="1">
      <alignment/>
    </xf>
    <xf numFmtId="4" fontId="19" fillId="5" borderId="2" xfId="0" applyNumberFormat="1" applyFont="1" applyFill="1" applyBorder="1" applyAlignment="1">
      <alignment/>
    </xf>
    <xf numFmtId="9" fontId="9" fillId="4" borderId="0" xfId="20" applyFont="1" applyFill="1" applyAlignment="1">
      <alignment/>
    </xf>
    <xf numFmtId="197" fontId="5" fillId="4" borderId="0" xfId="20" applyNumberFormat="1" applyFont="1" applyFill="1" applyAlignment="1">
      <alignment/>
    </xf>
    <xf numFmtId="9" fontId="5" fillId="4" borderId="0" xfId="20" applyFont="1" applyFill="1" applyAlignment="1">
      <alignment/>
    </xf>
    <xf numFmtId="188" fontId="5" fillId="4" borderId="0" xfId="0" applyNumberFormat="1" applyFont="1" applyFill="1" applyAlignment="1">
      <alignment/>
    </xf>
    <xf numFmtId="3" fontId="5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4" borderId="0" xfId="0" applyNumberFormat="1" applyFont="1" applyFill="1" applyAlignment="1">
      <alignment/>
    </xf>
    <xf numFmtId="3" fontId="19" fillId="4" borderId="0" xfId="16" applyNumberFormat="1" applyFont="1" applyFill="1" applyBorder="1" applyAlignment="1">
      <alignment/>
    </xf>
    <xf numFmtId="188" fontId="19" fillId="5" borderId="0" xfId="16" applyNumberFormat="1" applyFont="1" applyFill="1" applyAlignment="1">
      <alignment horizontal="center"/>
    </xf>
    <xf numFmtId="188" fontId="9" fillId="4" borderId="2" xfId="16" applyNumberFormat="1" applyFont="1" applyFill="1" applyBorder="1" applyAlignment="1">
      <alignment/>
    </xf>
    <xf numFmtId="0" fontId="0" fillId="4" borderId="0" xfId="0" applyFont="1" applyFill="1" applyAlignment="1">
      <alignment/>
    </xf>
    <xf numFmtId="2" fontId="13" fillId="4" borderId="0" xfId="0" applyNumberFormat="1" applyFont="1" applyFill="1" applyBorder="1" applyAlignment="1">
      <alignment horizontal="center"/>
    </xf>
    <xf numFmtId="188" fontId="9" fillId="4" borderId="16" xfId="16" applyNumberFormat="1" applyFont="1" applyFill="1" applyBorder="1" applyAlignment="1">
      <alignment/>
    </xf>
    <xf numFmtId="188" fontId="9" fillId="4" borderId="9" xfId="16" applyNumberFormat="1" applyFont="1" applyFill="1" applyBorder="1" applyAlignment="1">
      <alignment/>
    </xf>
    <xf numFmtId="188" fontId="19" fillId="4" borderId="12" xfId="0" applyNumberFormat="1" applyFont="1" applyFill="1" applyBorder="1" applyAlignment="1">
      <alignment/>
    </xf>
    <xf numFmtId="188" fontId="19" fillId="4" borderId="17" xfId="16" applyNumberFormat="1" applyFont="1" applyFill="1" applyBorder="1" applyAlignment="1">
      <alignment/>
    </xf>
    <xf numFmtId="49" fontId="9" fillId="5" borderId="0" xfId="0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"/>
    </xf>
    <xf numFmtId="197" fontId="21" fillId="4" borderId="0" xfId="20" applyNumberFormat="1" applyFont="1" applyFill="1" applyBorder="1" applyAlignment="1">
      <alignment/>
    </xf>
    <xf numFmtId="197" fontId="20" fillId="4" borderId="0" xfId="20" applyNumberFormat="1" applyFont="1" applyFill="1" applyBorder="1" applyAlignment="1">
      <alignment/>
    </xf>
    <xf numFmtId="197" fontId="30" fillId="4" borderId="0" xfId="20" applyNumberFormat="1" applyFont="1" applyFill="1" applyBorder="1" applyAlignment="1">
      <alignment/>
    </xf>
    <xf numFmtId="197" fontId="20" fillId="4" borderId="0" xfId="0" applyNumberFormat="1" applyFont="1" applyFill="1" applyBorder="1" applyAlignment="1">
      <alignment/>
    </xf>
    <xf numFmtId="9" fontId="23" fillId="4" borderId="0" xfId="20" applyFont="1" applyFill="1" applyAlignment="1">
      <alignment/>
    </xf>
    <xf numFmtId="0" fontId="23" fillId="4" borderId="0" xfId="0" applyFont="1" applyFill="1" applyAlignment="1">
      <alignment/>
    </xf>
    <xf numFmtId="49" fontId="7" fillId="4" borderId="0" xfId="0" applyNumberFormat="1" applyFont="1" applyFill="1" applyBorder="1" applyAlignment="1">
      <alignment horizontal="center"/>
    </xf>
    <xf numFmtId="188" fontId="7" fillId="4" borderId="0" xfId="16" applyNumberFormat="1" applyFont="1" applyFill="1" applyAlignment="1">
      <alignment/>
    </xf>
    <xf numFmtId="3" fontId="23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4" fontId="9" fillId="4" borderId="0" xfId="20" applyNumberFormat="1" applyFont="1" applyFill="1" applyAlignment="1">
      <alignment/>
    </xf>
    <xf numFmtId="197" fontId="9" fillId="4" borderId="0" xfId="20" applyNumberFormat="1" applyFont="1" applyFill="1" applyAlignment="1">
      <alignment/>
    </xf>
    <xf numFmtId="197" fontId="20" fillId="4" borderId="0" xfId="20" applyNumberFormat="1" applyFont="1" applyFill="1" applyAlignment="1">
      <alignment/>
    </xf>
    <xf numFmtId="197" fontId="22" fillId="4" borderId="0" xfId="20" applyNumberFormat="1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49" fontId="24" fillId="4" borderId="1" xfId="16" applyNumberFormat="1" applyFont="1" applyFill="1" applyBorder="1" applyAlignment="1">
      <alignment horizontal="center" vertical="top" wrapText="1"/>
    </xf>
    <xf numFmtId="188" fontId="9" fillId="4" borderId="3" xfId="16" applyNumberFormat="1" applyFont="1" applyFill="1" applyBorder="1" applyAlignment="1">
      <alignment horizontal="center"/>
    </xf>
    <xf numFmtId="188" fontId="19" fillId="4" borderId="0" xfId="16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188" fontId="19" fillId="4" borderId="0" xfId="16" applyNumberFormat="1" applyFont="1" applyFill="1" applyAlignment="1">
      <alignment horizontal="center" wrapText="1"/>
    </xf>
    <xf numFmtId="49" fontId="12" fillId="0" borderId="1" xfId="16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16" applyNumberFormat="1" applyFont="1" applyFill="1" applyAlignment="1">
      <alignment horizontal="left"/>
    </xf>
    <xf numFmtId="188" fontId="6" fillId="0" borderId="0" xfId="16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0" fontId="1" fillId="0" borderId="0" xfId="16" applyNumberFormat="1" applyFont="1" applyAlignment="1">
      <alignment horizontal="center"/>
    </xf>
    <xf numFmtId="49" fontId="1" fillId="0" borderId="0" xfId="16" applyNumberFormat="1" applyFont="1" applyAlignment="1">
      <alignment horizontal="center"/>
    </xf>
    <xf numFmtId="188" fontId="1" fillId="0" borderId="0" xfId="16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16" applyNumberFormat="1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_Investor_Relation\001_Investor_Relations\Abschl&#252;sse\6_GJ_1011\3_Q3_Bericht\2_Zahlen\Konzern_GuV31031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tabSelected="1" zoomScale="75" zoomScaleNormal="75" workbookViewId="0" topLeftCell="D1">
      <selection activeCell="AB7" sqref="AB7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18.7109375" style="106" customWidth="1"/>
    <col min="8" max="8" width="11.28125" style="106" hidden="1" customWidth="1"/>
    <col min="9" max="9" width="3.7109375" style="107" hidden="1" customWidth="1"/>
    <col min="10" max="10" width="3.00390625" style="107" customWidth="1"/>
    <col min="11" max="11" width="9.8515625" style="108" customWidth="1"/>
    <col min="12" max="12" width="1.7109375" style="108" customWidth="1"/>
    <col min="13" max="13" width="15.421875" style="108" customWidth="1"/>
    <col min="14" max="14" width="3.0039062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3.00390625" style="107" customWidth="1"/>
    <col min="19" max="19" width="9.8515625" style="108" customWidth="1"/>
    <col min="20" max="20" width="1.7109375" style="108" customWidth="1"/>
    <col min="21" max="21" width="15.7109375" style="108" customWidth="1"/>
    <col min="22" max="22" width="3.00390625" style="109" customWidth="1"/>
    <col min="23" max="23" width="9.8515625" style="108" customWidth="1"/>
    <col min="24" max="24" width="1.7109375" style="108" customWidth="1"/>
    <col min="25" max="25" width="20.57421875" style="108" customWidth="1"/>
    <col min="26" max="26" width="3.57421875" style="109" customWidth="1"/>
    <col min="27" max="16384" width="11.421875" style="106" customWidth="1"/>
  </cols>
  <sheetData>
    <row r="1" ht="15" customHeight="1"/>
    <row r="2" spans="1:26" ht="1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ht="15">
      <c r="A3" s="257" t="s">
        <v>211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 spans="1:25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1"/>
      <c r="L4" s="111"/>
      <c r="M4" s="111"/>
      <c r="N4" s="112"/>
      <c r="O4" s="112"/>
      <c r="P4" s="112"/>
      <c r="Q4" s="112"/>
      <c r="R4" s="112"/>
      <c r="S4" s="111"/>
      <c r="T4" s="111"/>
      <c r="U4" s="111"/>
      <c r="V4" s="113"/>
      <c r="W4" s="111"/>
      <c r="X4" s="111"/>
      <c r="Y4" s="111"/>
    </row>
    <row r="5" spans="1:25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258" t="s">
        <v>205</v>
      </c>
      <c r="L5" s="258"/>
      <c r="M5" s="258"/>
      <c r="N5" s="117"/>
      <c r="O5" s="258" t="s">
        <v>207</v>
      </c>
      <c r="P5" s="258"/>
      <c r="Q5" s="258"/>
      <c r="R5" s="117"/>
      <c r="S5" s="258" t="s">
        <v>202</v>
      </c>
      <c r="T5" s="258"/>
      <c r="U5" s="258"/>
      <c r="V5" s="105"/>
      <c r="W5" s="258" t="s">
        <v>197</v>
      </c>
      <c r="X5" s="258"/>
      <c r="Y5" s="258"/>
    </row>
    <row r="6" spans="1:26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120"/>
      <c r="K6" s="255" t="s">
        <v>206</v>
      </c>
      <c r="L6" s="255"/>
      <c r="M6" s="255"/>
      <c r="N6" s="120"/>
      <c r="O6" s="255" t="s">
        <v>208</v>
      </c>
      <c r="P6" s="255"/>
      <c r="Q6" s="255"/>
      <c r="R6" s="120"/>
      <c r="S6" s="255" t="s">
        <v>209</v>
      </c>
      <c r="T6" s="255"/>
      <c r="U6" s="255"/>
      <c r="V6" s="121"/>
      <c r="W6" s="255" t="s">
        <v>210</v>
      </c>
      <c r="X6" s="255"/>
      <c r="Y6" s="255"/>
      <c r="Z6" s="166"/>
    </row>
    <row r="7" spans="1:26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122"/>
      <c r="K7" s="256" t="s">
        <v>103</v>
      </c>
      <c r="L7" s="256"/>
      <c r="M7" s="256"/>
      <c r="N7" s="122"/>
      <c r="O7" s="256" t="s">
        <v>103</v>
      </c>
      <c r="P7" s="256"/>
      <c r="Q7" s="256"/>
      <c r="R7" s="122"/>
      <c r="S7" s="256" t="s">
        <v>103</v>
      </c>
      <c r="T7" s="256"/>
      <c r="U7" s="256"/>
      <c r="V7" s="113"/>
      <c r="W7" s="256" t="s">
        <v>103</v>
      </c>
      <c r="X7" s="256"/>
      <c r="Y7" s="256"/>
      <c r="Z7" s="109"/>
    </row>
    <row r="8" spans="1:26" ht="15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124"/>
      <c r="L8" s="124"/>
      <c r="M8" s="110"/>
      <c r="N8" s="117"/>
      <c r="O8" s="124"/>
      <c r="P8" s="124"/>
      <c r="Q8" s="110"/>
      <c r="R8" s="117"/>
      <c r="S8" s="124"/>
      <c r="T8" s="124"/>
      <c r="U8" s="110"/>
      <c r="V8" s="239"/>
      <c r="W8" s="124"/>
      <c r="X8" s="124"/>
      <c r="Y8" s="110"/>
      <c r="Z8" s="169"/>
    </row>
    <row r="9" spans="1:26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124"/>
      <c r="L9" s="124"/>
      <c r="M9" s="110"/>
      <c r="N9" s="117"/>
      <c r="O9" s="124"/>
      <c r="P9" s="124"/>
      <c r="Q9" s="110"/>
      <c r="R9" s="117"/>
      <c r="S9" s="124"/>
      <c r="T9" s="124"/>
      <c r="U9" s="110"/>
      <c r="V9" s="164"/>
      <c r="W9" s="124"/>
      <c r="X9" s="124"/>
      <c r="Y9" s="110"/>
      <c r="Z9" s="170"/>
    </row>
    <row r="10" spans="1:28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29"/>
      <c r="K10" s="130"/>
      <c r="L10" s="130"/>
      <c r="M10" s="130">
        <v>179454</v>
      </c>
      <c r="N10" s="129"/>
      <c r="O10" s="130"/>
      <c r="P10" s="130"/>
      <c r="Q10" s="130">
        <v>169687</v>
      </c>
      <c r="R10" s="129"/>
      <c r="S10" s="130"/>
      <c r="T10" s="130"/>
      <c r="U10" s="130">
        <v>555498</v>
      </c>
      <c r="V10" s="240"/>
      <c r="W10" s="130"/>
      <c r="X10" s="130"/>
      <c r="Y10" s="130">
        <v>490831</v>
      </c>
      <c r="Z10" s="172"/>
      <c r="AB10" s="195"/>
    </row>
    <row r="11" spans="1:28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29"/>
      <c r="K11" s="130"/>
      <c r="L11" s="130"/>
      <c r="M11" s="130"/>
      <c r="N11" s="129"/>
      <c r="O11" s="130"/>
      <c r="P11" s="130"/>
      <c r="Q11" s="130"/>
      <c r="R11" s="129"/>
      <c r="S11" s="130"/>
      <c r="T11" s="130"/>
      <c r="U11" s="130"/>
      <c r="V11" s="240"/>
      <c r="W11" s="130"/>
      <c r="X11" s="130"/>
      <c r="Y11" s="130"/>
      <c r="Z11" s="172"/>
      <c r="AB11" s="195"/>
    </row>
    <row r="12" spans="1:28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17"/>
      <c r="K12" s="124"/>
      <c r="L12" s="124"/>
      <c r="M12" s="133">
        <v>-81885</v>
      </c>
      <c r="N12" s="117"/>
      <c r="O12" s="124"/>
      <c r="P12" s="124"/>
      <c r="Q12" s="133">
        <v>-80205</v>
      </c>
      <c r="R12" s="117"/>
      <c r="S12" s="124"/>
      <c r="T12" s="124"/>
      <c r="U12" s="133">
        <v>-256635</v>
      </c>
      <c r="V12" s="241"/>
      <c r="W12" s="124"/>
      <c r="X12" s="124"/>
      <c r="Y12" s="133">
        <v>-235315</v>
      </c>
      <c r="Z12" s="172"/>
      <c r="AB12" s="195"/>
    </row>
    <row r="13" spans="1:28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17"/>
      <c r="K13" s="124"/>
      <c r="L13" s="124"/>
      <c r="M13" s="132"/>
      <c r="N13" s="117"/>
      <c r="O13" s="124"/>
      <c r="P13" s="124"/>
      <c r="Q13" s="132"/>
      <c r="R13" s="117"/>
      <c r="S13" s="124"/>
      <c r="T13" s="124"/>
      <c r="U13" s="132"/>
      <c r="V13" s="241"/>
      <c r="W13" s="124"/>
      <c r="X13" s="124"/>
      <c r="Y13" s="132"/>
      <c r="Z13" s="172"/>
      <c r="AB13" s="195"/>
    </row>
    <row r="14" spans="1:2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22"/>
      <c r="K14" s="130"/>
      <c r="L14" s="130"/>
      <c r="M14" s="134">
        <v>97569</v>
      </c>
      <c r="N14" s="122"/>
      <c r="O14" s="130"/>
      <c r="P14" s="130"/>
      <c r="Q14" s="134">
        <v>89482</v>
      </c>
      <c r="R14" s="122"/>
      <c r="S14" s="130"/>
      <c r="T14" s="130"/>
      <c r="U14" s="134">
        <v>298863</v>
      </c>
      <c r="V14" s="240"/>
      <c r="W14" s="130"/>
      <c r="X14" s="130"/>
      <c r="Y14" s="134">
        <v>255516</v>
      </c>
      <c r="Z14" s="172"/>
    </row>
    <row r="15" spans="1:2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22"/>
      <c r="K15" s="130"/>
      <c r="L15" s="130"/>
      <c r="M15" s="130"/>
      <c r="N15" s="122"/>
      <c r="O15" s="130"/>
      <c r="P15" s="130"/>
      <c r="Q15" s="130"/>
      <c r="R15" s="122"/>
      <c r="S15" s="130"/>
      <c r="T15" s="130"/>
      <c r="U15" s="130"/>
      <c r="V15" s="240"/>
      <c r="W15" s="130"/>
      <c r="X15" s="130"/>
      <c r="Y15" s="130"/>
      <c r="Z15" s="172"/>
    </row>
    <row r="16" spans="1:2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17"/>
      <c r="K16" s="124"/>
      <c r="L16" s="124"/>
      <c r="M16" s="124">
        <v>-44133</v>
      </c>
      <c r="N16" s="117"/>
      <c r="O16" s="124"/>
      <c r="P16" s="124"/>
      <c r="Q16" s="124">
        <v>-41042</v>
      </c>
      <c r="R16" s="117"/>
      <c r="S16" s="124"/>
      <c r="T16" s="124"/>
      <c r="U16" s="124">
        <v>-134797</v>
      </c>
      <c r="V16" s="241"/>
      <c r="W16" s="124"/>
      <c r="X16" s="124"/>
      <c r="Y16" s="124">
        <v>-116881</v>
      </c>
      <c r="Z16" s="172"/>
    </row>
    <row r="17" spans="1:2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17"/>
      <c r="K17" s="124"/>
      <c r="L17" s="124"/>
      <c r="M17" s="124">
        <v>-9429</v>
      </c>
      <c r="N17" s="117"/>
      <c r="O17" s="124"/>
      <c r="P17" s="124"/>
      <c r="Q17" s="124">
        <v>-9232</v>
      </c>
      <c r="R17" s="117"/>
      <c r="S17" s="124"/>
      <c r="T17" s="124"/>
      <c r="U17" s="124">
        <v>-29947</v>
      </c>
      <c r="V17" s="241"/>
      <c r="W17" s="124"/>
      <c r="X17" s="124"/>
      <c r="Y17" s="124">
        <v>-26222</v>
      </c>
      <c r="Z17" s="172"/>
    </row>
    <row r="18" spans="1:26" ht="15">
      <c r="A18" s="118" t="s">
        <v>15</v>
      </c>
      <c r="B18" s="118"/>
      <c r="C18" s="118"/>
      <c r="D18" s="118"/>
      <c r="E18" s="118"/>
      <c r="F18" s="118"/>
      <c r="G18" s="118"/>
      <c r="H18" s="183" t="s">
        <v>192</v>
      </c>
      <c r="I18" s="117"/>
      <c r="J18" s="117"/>
      <c r="K18" s="124"/>
      <c r="L18" s="124"/>
      <c r="M18" s="124">
        <v>-19420</v>
      </c>
      <c r="N18" s="117"/>
      <c r="O18" s="124"/>
      <c r="P18" s="124"/>
      <c r="Q18" s="124">
        <v>-18611</v>
      </c>
      <c r="R18" s="117"/>
      <c r="S18" s="124"/>
      <c r="T18" s="124"/>
      <c r="U18" s="124">
        <v>-58530</v>
      </c>
      <c r="V18" s="241"/>
      <c r="W18" s="124"/>
      <c r="X18" s="124"/>
      <c r="Y18" s="124">
        <v>-52598</v>
      </c>
      <c r="Z18" s="174"/>
    </row>
    <row r="19" spans="1:28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17"/>
      <c r="K19" s="132"/>
      <c r="L19" s="132"/>
      <c r="M19" s="124">
        <v>-55.8</v>
      </c>
      <c r="N19" s="117"/>
      <c r="O19" s="132"/>
      <c r="P19" s="132"/>
      <c r="Q19" s="124">
        <v>238</v>
      </c>
      <c r="R19" s="117"/>
      <c r="S19" s="132"/>
      <c r="T19" s="132"/>
      <c r="U19" s="124">
        <v>276.2</v>
      </c>
      <c r="V19" s="241"/>
      <c r="W19" s="132"/>
      <c r="X19" s="132"/>
      <c r="Y19" s="124">
        <v>425</v>
      </c>
      <c r="Z19" s="172"/>
      <c r="AB19" s="196"/>
    </row>
    <row r="20" spans="1:28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17"/>
      <c r="K20" s="132"/>
      <c r="L20" s="132"/>
      <c r="M20" s="124">
        <v>-187.7</v>
      </c>
      <c r="N20" s="117"/>
      <c r="O20" s="132"/>
      <c r="P20" s="132"/>
      <c r="Q20" s="124">
        <v>-162</v>
      </c>
      <c r="R20" s="117"/>
      <c r="S20" s="132"/>
      <c r="T20" s="132"/>
      <c r="U20" s="124">
        <v>-199.7</v>
      </c>
      <c r="V20" s="241"/>
      <c r="W20" s="132"/>
      <c r="X20" s="132"/>
      <c r="Y20" s="124">
        <v>-289</v>
      </c>
      <c r="Z20" s="172"/>
      <c r="AB20" s="196"/>
    </row>
    <row r="21" spans="1:26" ht="15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9"/>
      <c r="K21" s="124"/>
      <c r="L21" s="124"/>
      <c r="M21" s="124">
        <v>0</v>
      </c>
      <c r="N21" s="129"/>
      <c r="O21" s="124"/>
      <c r="P21" s="124"/>
      <c r="Q21" s="124">
        <v>0</v>
      </c>
      <c r="R21" s="129"/>
      <c r="S21" s="124"/>
      <c r="T21" s="124"/>
      <c r="U21" s="124">
        <v>0</v>
      </c>
      <c r="V21" s="241"/>
      <c r="W21" s="124"/>
      <c r="X21" s="124"/>
      <c r="Y21" s="124">
        <v>0</v>
      </c>
      <c r="Z21" s="172"/>
    </row>
    <row r="22" spans="1:26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9"/>
      <c r="K22" s="124"/>
      <c r="L22" s="124"/>
      <c r="M22" s="124"/>
      <c r="N22" s="129"/>
      <c r="O22" s="124"/>
      <c r="P22" s="124"/>
      <c r="Q22" s="124"/>
      <c r="R22" s="129"/>
      <c r="S22" s="124"/>
      <c r="T22" s="124"/>
      <c r="U22" s="124"/>
      <c r="V22" s="241"/>
      <c r="W22" s="124"/>
      <c r="X22" s="124"/>
      <c r="Y22" s="132"/>
      <c r="Z22" s="170"/>
    </row>
    <row r="23" spans="1:28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6"/>
      <c r="K23" s="138">
        <v>28545.5</v>
      </c>
      <c r="L23" s="138"/>
      <c r="M23" s="137"/>
      <c r="N23" s="136"/>
      <c r="O23" s="138">
        <v>25172</v>
      </c>
      <c r="P23" s="138"/>
      <c r="Q23" s="137"/>
      <c r="R23" s="136"/>
      <c r="S23" s="138">
        <v>89793.5</v>
      </c>
      <c r="T23" s="138"/>
      <c r="U23" s="137"/>
      <c r="V23" s="242"/>
      <c r="W23" s="137">
        <v>72585</v>
      </c>
      <c r="X23" s="138"/>
      <c r="Y23" s="137"/>
      <c r="Z23" s="172"/>
      <c r="AB23" s="196"/>
    </row>
    <row r="24" spans="1:28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6"/>
      <c r="K24" s="138">
        <v>4202</v>
      </c>
      <c r="L24" s="138"/>
      <c r="M24" s="137"/>
      <c r="N24" s="136"/>
      <c r="O24" s="138">
        <v>4499</v>
      </c>
      <c r="P24" s="138"/>
      <c r="Q24" s="137"/>
      <c r="R24" s="136"/>
      <c r="S24" s="138">
        <v>14128</v>
      </c>
      <c r="T24" s="138"/>
      <c r="U24" s="137"/>
      <c r="V24" s="242"/>
      <c r="W24" s="137">
        <v>12634</v>
      </c>
      <c r="X24" s="138"/>
      <c r="Y24" s="137"/>
      <c r="Z24" s="172"/>
      <c r="AB24" s="196"/>
    </row>
    <row r="25" spans="1:26" ht="15">
      <c r="A25" s="118"/>
      <c r="B25" s="118"/>
      <c r="C25" s="118"/>
      <c r="D25" s="118"/>
      <c r="E25" s="118"/>
      <c r="F25" s="118"/>
      <c r="G25" s="118"/>
      <c r="H25" s="183"/>
      <c r="I25" s="129"/>
      <c r="J25" s="129"/>
      <c r="K25" s="124"/>
      <c r="L25" s="124"/>
      <c r="M25" s="132"/>
      <c r="N25" s="129"/>
      <c r="O25" s="124"/>
      <c r="P25" s="124"/>
      <c r="Q25" s="132"/>
      <c r="R25" s="129"/>
      <c r="S25" s="124"/>
      <c r="T25" s="124"/>
      <c r="U25" s="132"/>
      <c r="V25" s="241"/>
      <c r="W25" s="132"/>
      <c r="X25" s="124"/>
      <c r="Y25" s="132"/>
      <c r="Z25" s="170"/>
    </row>
    <row r="26" spans="1:2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22"/>
      <c r="K26" s="141"/>
      <c r="L26" s="141"/>
      <c r="M26" s="141">
        <v>24343.5</v>
      </c>
      <c r="N26" s="122"/>
      <c r="O26" s="141"/>
      <c r="P26" s="141"/>
      <c r="Q26" s="141">
        <v>20673</v>
      </c>
      <c r="R26" s="122"/>
      <c r="S26" s="141"/>
      <c r="T26" s="141"/>
      <c r="U26" s="141">
        <v>75665.5</v>
      </c>
      <c r="V26" s="240"/>
      <c r="W26" s="141"/>
      <c r="X26" s="141"/>
      <c r="Y26" s="141">
        <v>59951</v>
      </c>
      <c r="Z26" s="172"/>
    </row>
    <row r="27" spans="1:26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17"/>
      <c r="K27" s="124"/>
      <c r="L27" s="124"/>
      <c r="M27" s="124"/>
      <c r="N27" s="117"/>
      <c r="O27" s="124"/>
      <c r="P27" s="124"/>
      <c r="Q27" s="124"/>
      <c r="R27" s="117"/>
      <c r="S27" s="124"/>
      <c r="T27" s="124"/>
      <c r="U27" s="124"/>
      <c r="V27" s="243"/>
      <c r="W27" s="124"/>
      <c r="X27" s="124"/>
      <c r="Y27" s="124"/>
      <c r="Z27" s="170"/>
    </row>
    <row r="28" spans="1:26" ht="15.75" customHeight="1">
      <c r="A28" s="118" t="s">
        <v>162</v>
      </c>
      <c r="B28" s="118"/>
      <c r="C28" s="118"/>
      <c r="D28" s="118"/>
      <c r="E28" s="118"/>
      <c r="F28" s="118"/>
      <c r="G28" s="118"/>
      <c r="H28" s="183" t="s">
        <v>193</v>
      </c>
      <c r="I28" s="117"/>
      <c r="J28" s="117"/>
      <c r="K28" s="124"/>
      <c r="L28" s="124"/>
      <c r="M28" s="124">
        <v>0</v>
      </c>
      <c r="N28" s="117"/>
      <c r="O28" s="124"/>
      <c r="P28" s="124"/>
      <c r="Q28" s="124">
        <v>-9</v>
      </c>
      <c r="R28" s="117"/>
      <c r="S28" s="124"/>
      <c r="T28" s="124"/>
      <c r="U28" s="124">
        <v>-19</v>
      </c>
      <c r="V28" s="241"/>
      <c r="W28" s="124"/>
      <c r="X28" s="124"/>
      <c r="Y28" s="132">
        <v>-27</v>
      </c>
      <c r="Z28" s="170"/>
    </row>
    <row r="29" spans="1:28" ht="15">
      <c r="A29" s="118" t="s">
        <v>108</v>
      </c>
      <c r="B29" s="118"/>
      <c r="C29" s="118"/>
      <c r="D29" s="118"/>
      <c r="E29" s="118"/>
      <c r="F29" s="118"/>
      <c r="G29" s="118"/>
      <c r="H29" s="183" t="s">
        <v>194</v>
      </c>
      <c r="I29" s="117"/>
      <c r="J29" s="117"/>
      <c r="K29" s="124"/>
      <c r="L29" s="124"/>
      <c r="M29" s="124">
        <v>905</v>
      </c>
      <c r="N29" s="117"/>
      <c r="O29" s="124"/>
      <c r="P29" s="124"/>
      <c r="Q29" s="124">
        <v>740</v>
      </c>
      <c r="R29" s="117"/>
      <c r="S29" s="124"/>
      <c r="T29" s="124"/>
      <c r="U29" s="124">
        <v>2832</v>
      </c>
      <c r="V29" s="241"/>
      <c r="W29" s="124"/>
      <c r="X29" s="124"/>
      <c r="Y29" s="132">
        <v>1770</v>
      </c>
      <c r="Z29" s="172"/>
      <c r="AB29" s="196"/>
    </row>
    <row r="30" spans="1:28" ht="15">
      <c r="A30" s="118" t="s">
        <v>107</v>
      </c>
      <c r="B30" s="118"/>
      <c r="C30" s="118"/>
      <c r="D30" s="118"/>
      <c r="E30" s="118"/>
      <c r="F30" s="118"/>
      <c r="G30" s="118"/>
      <c r="H30" s="183" t="s">
        <v>194</v>
      </c>
      <c r="I30" s="117"/>
      <c r="J30" s="117"/>
      <c r="K30" s="124"/>
      <c r="L30" s="124"/>
      <c r="M30" s="124">
        <v>-1326</v>
      </c>
      <c r="N30" s="117"/>
      <c r="O30" s="124"/>
      <c r="P30" s="124"/>
      <c r="Q30" s="124">
        <v>-1321</v>
      </c>
      <c r="R30" s="117"/>
      <c r="S30" s="124"/>
      <c r="T30" s="124"/>
      <c r="U30" s="124">
        <v>-4141</v>
      </c>
      <c r="V30" s="241"/>
      <c r="W30" s="124"/>
      <c r="X30" s="124"/>
      <c r="Y30" s="132">
        <v>-3848</v>
      </c>
      <c r="Z30" s="172"/>
      <c r="AB30" s="196"/>
    </row>
    <row r="31" spans="1:28" ht="15">
      <c r="A31" s="118" t="s">
        <v>82</v>
      </c>
      <c r="B31" s="118"/>
      <c r="C31" s="118"/>
      <c r="D31" s="118"/>
      <c r="E31" s="118"/>
      <c r="F31" s="118"/>
      <c r="G31" s="118"/>
      <c r="H31" s="183" t="s">
        <v>196</v>
      </c>
      <c r="I31" s="117"/>
      <c r="J31" s="117"/>
      <c r="K31" s="124"/>
      <c r="L31" s="124"/>
      <c r="M31" s="124">
        <v>542</v>
      </c>
      <c r="N31" s="117"/>
      <c r="O31" s="124"/>
      <c r="P31" s="124"/>
      <c r="Q31" s="124">
        <v>-3830</v>
      </c>
      <c r="R31" s="117"/>
      <c r="S31" s="124"/>
      <c r="T31" s="124"/>
      <c r="U31" s="124">
        <v>1606</v>
      </c>
      <c r="V31" s="241"/>
      <c r="W31" s="124"/>
      <c r="X31" s="124"/>
      <c r="Y31" s="132">
        <v>-5396</v>
      </c>
      <c r="Z31" s="172"/>
      <c r="AB31" s="196"/>
    </row>
    <row r="32" spans="1:26" ht="15">
      <c r="A32" s="118" t="s">
        <v>141</v>
      </c>
      <c r="B32" s="118"/>
      <c r="C32" s="118"/>
      <c r="D32" s="118"/>
      <c r="E32" s="118"/>
      <c r="F32" s="118"/>
      <c r="G32" s="118"/>
      <c r="H32" s="183" t="s">
        <v>194</v>
      </c>
      <c r="I32" s="117"/>
      <c r="J32" s="117"/>
      <c r="K32" s="124"/>
      <c r="L32" s="124"/>
      <c r="M32" s="133">
        <v>566</v>
      </c>
      <c r="N32" s="117"/>
      <c r="O32" s="124"/>
      <c r="P32" s="124"/>
      <c r="Q32" s="133">
        <v>517</v>
      </c>
      <c r="R32" s="117"/>
      <c r="S32" s="124"/>
      <c r="T32" s="124"/>
      <c r="U32" s="133">
        <v>1948</v>
      </c>
      <c r="V32" s="241"/>
      <c r="W32" s="124"/>
      <c r="X32" s="124"/>
      <c r="Y32" s="133">
        <v>1607</v>
      </c>
      <c r="Z32" s="172"/>
    </row>
    <row r="33" spans="1:26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17"/>
      <c r="K33" s="124"/>
      <c r="L33" s="124"/>
      <c r="M33" s="132"/>
      <c r="N33" s="117"/>
      <c r="O33" s="124"/>
      <c r="P33" s="124"/>
      <c r="Q33" s="132"/>
      <c r="R33" s="117"/>
      <c r="S33" s="124"/>
      <c r="T33" s="124"/>
      <c r="U33" s="132"/>
      <c r="V33" s="241"/>
      <c r="W33" s="124"/>
      <c r="X33" s="124"/>
      <c r="Y33" s="132"/>
      <c r="Z33" s="172"/>
    </row>
    <row r="34" spans="1:26" s="194" customFormat="1" ht="15">
      <c r="A34" s="127"/>
      <c r="B34" s="127" t="s">
        <v>9</v>
      </c>
      <c r="C34" s="127"/>
      <c r="D34" s="127"/>
      <c r="E34" s="127"/>
      <c r="F34" s="127"/>
      <c r="G34" s="127"/>
      <c r="H34" s="238"/>
      <c r="I34" s="122"/>
      <c r="J34" s="122"/>
      <c r="K34" s="130"/>
      <c r="L34" s="130"/>
      <c r="M34" s="130">
        <v>25030.5</v>
      </c>
      <c r="N34" s="122"/>
      <c r="O34" s="130"/>
      <c r="P34" s="130"/>
      <c r="Q34" s="130">
        <v>16770</v>
      </c>
      <c r="R34" s="122"/>
      <c r="S34" s="130"/>
      <c r="T34" s="130"/>
      <c r="U34" s="130">
        <v>77891.5</v>
      </c>
      <c r="V34" s="240"/>
      <c r="W34" s="130"/>
      <c r="X34" s="130"/>
      <c r="Y34" s="130">
        <v>54057</v>
      </c>
      <c r="Z34" s="172"/>
    </row>
    <row r="35" spans="1:26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17"/>
      <c r="K35" s="124"/>
      <c r="L35" s="124"/>
      <c r="M35" s="124"/>
      <c r="N35" s="117"/>
      <c r="O35" s="124"/>
      <c r="P35" s="124"/>
      <c r="Q35" s="124"/>
      <c r="R35" s="117"/>
      <c r="S35" s="124"/>
      <c r="T35" s="124"/>
      <c r="U35" s="124"/>
      <c r="V35" s="243"/>
      <c r="W35" s="124"/>
      <c r="X35" s="124"/>
      <c r="Y35" s="124"/>
      <c r="Z35" s="170"/>
    </row>
    <row r="36" spans="1:26" ht="15">
      <c r="A36" s="118" t="s">
        <v>104</v>
      </c>
      <c r="B36" s="118"/>
      <c r="C36" s="118"/>
      <c r="D36" s="118"/>
      <c r="E36" s="118"/>
      <c r="F36" s="118"/>
      <c r="G36" s="118"/>
      <c r="H36" s="183" t="s">
        <v>161</v>
      </c>
      <c r="I36" s="117"/>
      <c r="J36" s="117"/>
      <c r="K36" s="124"/>
      <c r="L36" s="124"/>
      <c r="M36" s="124">
        <v>-8168</v>
      </c>
      <c r="N36" s="117"/>
      <c r="O36" s="124"/>
      <c r="P36" s="124"/>
      <c r="Q36" s="124">
        <v>-5428</v>
      </c>
      <c r="R36" s="117"/>
      <c r="S36" s="124"/>
      <c r="T36" s="124"/>
      <c r="U36" s="124">
        <v>-25170</v>
      </c>
      <c r="V36" s="241"/>
      <c r="W36" s="124"/>
      <c r="X36" s="124"/>
      <c r="Y36" s="124">
        <v>-17602</v>
      </c>
      <c r="Z36" s="172"/>
    </row>
    <row r="37" spans="1:26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17"/>
      <c r="K37" s="124"/>
      <c r="L37" s="124"/>
      <c r="M37" s="124"/>
      <c r="N37" s="117"/>
      <c r="O37" s="124"/>
      <c r="P37" s="124"/>
      <c r="Q37" s="124"/>
      <c r="R37" s="117"/>
      <c r="S37" s="124"/>
      <c r="T37" s="124"/>
      <c r="U37" s="124"/>
      <c r="V37" s="241"/>
      <c r="W37" s="124"/>
      <c r="X37" s="124"/>
      <c r="Y37" s="124"/>
      <c r="Z37" s="172"/>
    </row>
    <row r="38" spans="1:28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17"/>
      <c r="K38" s="124"/>
      <c r="L38" s="124"/>
      <c r="M38" s="143">
        <v>16862.5</v>
      </c>
      <c r="N38" s="117"/>
      <c r="O38" s="124"/>
      <c r="P38" s="124"/>
      <c r="Q38" s="143">
        <v>11342</v>
      </c>
      <c r="R38" s="117"/>
      <c r="S38" s="124"/>
      <c r="T38" s="124"/>
      <c r="U38" s="143">
        <v>52721.5</v>
      </c>
      <c r="V38" s="241"/>
      <c r="W38" s="144"/>
      <c r="X38" s="144"/>
      <c r="Y38" s="143">
        <v>36455</v>
      </c>
      <c r="Z38" s="172"/>
      <c r="AB38" s="196"/>
    </row>
    <row r="39" spans="1:26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17"/>
      <c r="K39" s="124"/>
      <c r="L39" s="124"/>
      <c r="M39" s="124"/>
      <c r="N39" s="117"/>
      <c r="O39" s="124"/>
      <c r="P39" s="124"/>
      <c r="Q39" s="124"/>
      <c r="R39" s="117"/>
      <c r="S39" s="124"/>
      <c r="T39" s="124"/>
      <c r="U39" s="124"/>
      <c r="V39" s="241"/>
      <c r="W39" s="124"/>
      <c r="X39" s="124"/>
      <c r="Y39" s="124"/>
      <c r="Z39" s="172"/>
    </row>
    <row r="40" spans="1:26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17"/>
      <c r="K40" s="124"/>
      <c r="L40" s="124"/>
      <c r="M40" s="124"/>
      <c r="N40" s="117"/>
      <c r="O40" s="124"/>
      <c r="P40" s="124"/>
      <c r="Q40" s="124"/>
      <c r="R40" s="117"/>
      <c r="S40" s="124"/>
      <c r="T40" s="124"/>
      <c r="U40" s="124"/>
      <c r="V40" s="241"/>
      <c r="W40" s="124"/>
      <c r="X40" s="124"/>
      <c r="Y40" s="124"/>
      <c r="Z40" s="172"/>
    </row>
    <row r="41" spans="1:26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17"/>
      <c r="K41" s="124"/>
      <c r="L41" s="124"/>
      <c r="M41" s="124">
        <v>16115.5</v>
      </c>
      <c r="N41" s="117"/>
      <c r="O41" s="124"/>
      <c r="P41" s="124"/>
      <c r="Q41" s="124">
        <v>10769</v>
      </c>
      <c r="R41" s="117"/>
      <c r="S41" s="124"/>
      <c r="T41" s="124"/>
      <c r="U41" s="124">
        <v>48859.5</v>
      </c>
      <c r="V41" s="241"/>
      <c r="W41" s="124"/>
      <c r="X41" s="124"/>
      <c r="Y41" s="124">
        <v>32932</v>
      </c>
      <c r="Z41" s="172"/>
    </row>
    <row r="42" spans="1:26" ht="15">
      <c r="A42" s="118"/>
      <c r="B42" s="118" t="s">
        <v>200</v>
      </c>
      <c r="C42" s="118"/>
      <c r="D42" s="118"/>
      <c r="E42" s="118"/>
      <c r="F42" s="118"/>
      <c r="G42" s="118"/>
      <c r="H42" s="183"/>
      <c r="I42" s="117"/>
      <c r="J42" s="117"/>
      <c r="K42" s="124"/>
      <c r="L42" s="124"/>
      <c r="M42" s="124">
        <v>747</v>
      </c>
      <c r="N42" s="117"/>
      <c r="O42" s="124"/>
      <c r="P42" s="124"/>
      <c r="Q42" s="124">
        <v>573</v>
      </c>
      <c r="R42" s="117"/>
      <c r="S42" s="124"/>
      <c r="T42" s="124"/>
      <c r="U42" s="124">
        <v>3862</v>
      </c>
      <c r="V42" s="241"/>
      <c r="W42" s="124"/>
      <c r="X42" s="124"/>
      <c r="Y42" s="124">
        <v>3523</v>
      </c>
      <c r="Z42" s="172"/>
    </row>
    <row r="43" spans="1:26" ht="15">
      <c r="A43" s="127"/>
      <c r="B43" s="127"/>
      <c r="C43" s="127"/>
      <c r="D43" s="130"/>
      <c r="E43" s="127"/>
      <c r="F43" s="127"/>
      <c r="G43" s="127"/>
      <c r="H43" s="183"/>
      <c r="I43" s="122"/>
      <c r="J43" s="122"/>
      <c r="K43" s="144"/>
      <c r="L43" s="144"/>
      <c r="M43" s="145"/>
      <c r="N43" s="122"/>
      <c r="O43" s="144"/>
      <c r="P43" s="144"/>
      <c r="Q43" s="145"/>
      <c r="R43" s="122"/>
      <c r="S43" s="144"/>
      <c r="T43" s="144"/>
      <c r="U43" s="145"/>
      <c r="V43" s="146"/>
      <c r="W43" s="144"/>
      <c r="X43" s="144"/>
      <c r="Y43" s="145"/>
      <c r="Z43" s="176"/>
    </row>
    <row r="44" spans="1:26" s="198" customFormat="1" ht="33" customHeight="1">
      <c r="A44" s="254" t="s">
        <v>112</v>
      </c>
      <c r="B44" s="254"/>
      <c r="C44" s="254"/>
      <c r="D44" s="254"/>
      <c r="E44" s="254"/>
      <c r="F44" s="254"/>
      <c r="G44" s="254"/>
      <c r="H44" s="185"/>
      <c r="I44" s="122"/>
      <c r="J44" s="122"/>
      <c r="K44" s="147"/>
      <c r="L44" s="147"/>
      <c r="M44" s="148"/>
      <c r="N44" s="122"/>
      <c r="O44" s="147"/>
      <c r="P44" s="147"/>
      <c r="Q44" s="148"/>
      <c r="R44" s="122"/>
      <c r="S44" s="147"/>
      <c r="T44" s="147"/>
      <c r="U44" s="148"/>
      <c r="V44" s="149"/>
      <c r="W44" s="148"/>
      <c r="X44" s="148"/>
      <c r="Y44" s="148"/>
      <c r="Z44" s="172"/>
    </row>
    <row r="45" spans="1:26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17"/>
      <c r="K45" s="132"/>
      <c r="L45" s="132"/>
      <c r="M45" s="151"/>
      <c r="N45" s="117"/>
      <c r="O45" s="132"/>
      <c r="P45" s="132"/>
      <c r="Q45" s="151"/>
      <c r="R45" s="117"/>
      <c r="S45" s="132"/>
      <c r="T45" s="132"/>
      <c r="U45" s="151"/>
      <c r="V45" s="105"/>
      <c r="W45" s="132"/>
      <c r="X45" s="132"/>
      <c r="Y45" s="151"/>
      <c r="Z45" s="170"/>
    </row>
    <row r="46" spans="1:26" ht="15.75" thickBot="1">
      <c r="A46" s="118"/>
      <c r="B46" s="127" t="s">
        <v>219</v>
      </c>
      <c r="C46" s="127"/>
      <c r="D46" s="127"/>
      <c r="E46" s="127"/>
      <c r="F46" s="127"/>
      <c r="G46" s="127"/>
      <c r="H46" s="183" t="s">
        <v>195</v>
      </c>
      <c r="I46" s="122"/>
      <c r="J46" s="122"/>
      <c r="K46" s="144"/>
      <c r="L46" s="144"/>
      <c r="M46" s="178">
        <v>0.1981992042515024</v>
      </c>
      <c r="N46" s="122"/>
      <c r="O46" s="144"/>
      <c r="P46" s="144"/>
      <c r="Q46" s="178">
        <v>0.13244436912192792</v>
      </c>
      <c r="R46" s="122"/>
      <c r="S46" s="144"/>
      <c r="T46" s="144"/>
      <c r="U46" s="178">
        <v>0.6009068300782651</v>
      </c>
      <c r="V46" s="201"/>
      <c r="W46" s="202"/>
      <c r="X46" s="202"/>
      <c r="Y46" s="199">
        <v>0.40501977564521585</v>
      </c>
      <c r="Z46" s="170"/>
    </row>
    <row r="47" spans="1:26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7"/>
      <c r="L47" s="127"/>
      <c r="M47" s="152"/>
      <c r="N47" s="122"/>
      <c r="O47" s="122"/>
      <c r="P47" s="122"/>
      <c r="Q47" s="122"/>
      <c r="R47" s="122"/>
      <c r="S47" s="127"/>
      <c r="T47" s="127"/>
      <c r="U47" s="152"/>
      <c r="V47" s="146"/>
      <c r="W47" s="127"/>
      <c r="X47" s="127"/>
      <c r="Y47" s="152"/>
      <c r="Z47" s="170"/>
    </row>
    <row r="48" spans="1:26" ht="15.75" customHeight="1">
      <c r="A48" s="135" t="s">
        <v>142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124"/>
      <c r="M48" s="190"/>
      <c r="N48" s="232"/>
      <c r="O48" s="232"/>
      <c r="P48" s="232"/>
      <c r="Q48" s="232"/>
      <c r="R48" s="232"/>
      <c r="S48" s="232"/>
      <c r="T48" s="124"/>
      <c r="U48" s="190"/>
      <c r="V48" s="105"/>
      <c r="W48" s="124"/>
      <c r="X48" s="124"/>
      <c r="Y48" s="190"/>
      <c r="Z48" s="163"/>
    </row>
    <row r="49" spans="1:25" ht="15">
      <c r="A49" s="118"/>
      <c r="B49" s="118"/>
      <c r="C49" s="118"/>
      <c r="D49" s="118"/>
      <c r="E49" s="118"/>
      <c r="F49" s="118"/>
      <c r="G49" s="118" t="s">
        <v>204</v>
      </c>
      <c r="H49" s="118"/>
      <c r="I49" s="117"/>
      <c r="J49" s="117"/>
      <c r="K49" s="124"/>
      <c r="L49" s="124"/>
      <c r="M49" s="251">
        <v>-0.32632188729749706</v>
      </c>
      <c r="N49" s="253"/>
      <c r="O49" s="253"/>
      <c r="P49" s="253"/>
      <c r="Q49" s="251">
        <v>-0.3236732259988074</v>
      </c>
      <c r="R49" s="253"/>
      <c r="S49" s="251"/>
      <c r="T49" s="251"/>
      <c r="U49" s="251">
        <v>-0.3231418062304616</v>
      </c>
      <c r="V49" s="252"/>
      <c r="W49" s="251"/>
      <c r="X49" s="251"/>
      <c r="Y49" s="251">
        <v>-0.3256192537506706</v>
      </c>
    </row>
    <row r="50" spans="1:25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24"/>
      <c r="L50" s="124"/>
      <c r="M50" s="153"/>
      <c r="N50" s="117"/>
      <c r="O50" s="117"/>
      <c r="P50" s="117"/>
      <c r="Q50" s="117"/>
      <c r="R50" s="117"/>
      <c r="S50" s="124"/>
      <c r="T50" s="124"/>
      <c r="U50" s="153"/>
      <c r="V50" s="105"/>
      <c r="W50" s="124"/>
      <c r="X50" s="124"/>
      <c r="Y50" s="124"/>
    </row>
    <row r="51" spans="13:25" ht="15">
      <c r="M51" s="250"/>
      <c r="U51" s="191"/>
      <c r="Y51" s="222"/>
    </row>
    <row r="52" spans="13:25" ht="15">
      <c r="M52" s="250"/>
      <c r="N52" s="246"/>
      <c r="O52" s="246"/>
      <c r="P52" s="246"/>
      <c r="Q52" s="244">
        <f>Q36/Q34</f>
        <v>-0.3236732259988074</v>
      </c>
      <c r="R52" s="246"/>
      <c r="S52" s="247"/>
      <c r="T52" s="247"/>
      <c r="U52" s="244">
        <f>U36/U34</f>
        <v>-0.3231418062304616</v>
      </c>
      <c r="V52" s="245"/>
      <c r="W52" s="247"/>
      <c r="X52" s="247"/>
      <c r="Y52" s="244">
        <f>Y36/Y34</f>
        <v>-0.3256192537506706</v>
      </c>
    </row>
    <row r="53" spans="13:22" ht="15">
      <c r="M53" s="151"/>
      <c r="U53" s="151"/>
      <c r="V53" s="118"/>
    </row>
    <row r="54" spans="1:22" ht="15">
      <c r="A54" s="106" t="s">
        <v>7</v>
      </c>
      <c r="M54" s="226"/>
      <c r="U54" s="226"/>
      <c r="V54" s="106"/>
    </row>
    <row r="55" spans="13:22" ht="15">
      <c r="M55" s="226"/>
      <c r="U55" s="226"/>
      <c r="V55" s="106"/>
    </row>
    <row r="56" spans="13:22" ht="15">
      <c r="M56" s="226"/>
      <c r="U56" s="226"/>
      <c r="V56" s="106"/>
    </row>
    <row r="57" spans="13:22" ht="15">
      <c r="M57" s="226"/>
      <c r="U57" s="226"/>
      <c r="V57" s="106"/>
    </row>
    <row r="58" spans="13:22" ht="15">
      <c r="M58" s="226"/>
      <c r="U58" s="226"/>
      <c r="V58" s="106"/>
    </row>
  </sheetData>
  <mergeCells count="15">
    <mergeCell ref="A2:Z2"/>
    <mergeCell ref="A3:Z3"/>
    <mergeCell ref="K5:M5"/>
    <mergeCell ref="W5:Y5"/>
    <mergeCell ref="O5:Q5"/>
    <mergeCell ref="S5:U5"/>
    <mergeCell ref="A44:G44"/>
    <mergeCell ref="K6:M6"/>
    <mergeCell ref="W6:Y6"/>
    <mergeCell ref="K7:M7"/>
    <mergeCell ref="W7:Y7"/>
    <mergeCell ref="O6:Q6"/>
    <mergeCell ref="O7:Q7"/>
    <mergeCell ref="S6:U6"/>
    <mergeCell ref="S7:U7"/>
  </mergeCells>
  <printOptions/>
  <pageMargins left="0.33" right="0.35" top="1" bottom="1" header="0.4921259845" footer="0.4921259845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</row>
    <row r="3" spans="1:37" ht="15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37" ht="15.75">
      <c r="A4" s="268" t="s">
        <v>48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65"/>
      <c r="U6" s="265"/>
      <c r="V6" s="265"/>
      <c r="X6" s="35"/>
      <c r="Z6" s="265"/>
      <c r="AA6" s="265"/>
      <c r="AB6" s="265"/>
      <c r="AD6" s="35"/>
      <c r="AF6" s="265"/>
      <c r="AG6" s="265"/>
      <c r="AH6" s="265"/>
      <c r="AJ6" s="35"/>
    </row>
    <row r="7" spans="8:36" ht="15.75">
      <c r="H7" s="266" t="s">
        <v>45</v>
      </c>
      <c r="I7" s="266"/>
      <c r="J7" s="266"/>
      <c r="K7" s="26"/>
      <c r="L7" s="36"/>
      <c r="M7" s="36"/>
      <c r="N7" s="266" t="s">
        <v>46</v>
      </c>
      <c r="O7" s="266"/>
      <c r="P7" s="266"/>
      <c r="Q7" s="26"/>
      <c r="R7" s="36"/>
      <c r="S7" s="20"/>
      <c r="T7" s="266" t="s">
        <v>49</v>
      </c>
      <c r="U7" s="266"/>
      <c r="V7" s="266"/>
      <c r="X7" s="36"/>
      <c r="Z7" s="266" t="s">
        <v>51</v>
      </c>
      <c r="AA7" s="266"/>
      <c r="AB7" s="266"/>
      <c r="AD7" s="36"/>
      <c r="AF7" s="266" t="s">
        <v>53</v>
      </c>
      <c r="AG7" s="266"/>
      <c r="AH7" s="266"/>
      <c r="AJ7" s="36"/>
    </row>
    <row r="8" spans="8:36" ht="15.75">
      <c r="H8" s="266" t="s">
        <v>30</v>
      </c>
      <c r="I8" s="266"/>
      <c r="J8" s="266"/>
      <c r="K8" s="26"/>
      <c r="L8" s="36"/>
      <c r="M8" s="36"/>
      <c r="N8" s="266" t="s">
        <v>44</v>
      </c>
      <c r="O8" s="266"/>
      <c r="P8" s="266"/>
      <c r="Q8" s="26"/>
      <c r="R8" s="36"/>
      <c r="S8" s="20"/>
      <c r="T8" s="266" t="s">
        <v>50</v>
      </c>
      <c r="U8" s="266"/>
      <c r="V8" s="266"/>
      <c r="X8" s="36"/>
      <c r="Z8" s="266" t="s">
        <v>52</v>
      </c>
      <c r="AA8" s="266"/>
      <c r="AB8" s="266"/>
      <c r="AD8" s="36"/>
      <c r="AF8" s="266"/>
      <c r="AG8" s="266"/>
      <c r="AH8" s="266"/>
      <c r="AJ8" s="36"/>
    </row>
    <row r="9" spans="8:36" s="9" customFormat="1" ht="15.75">
      <c r="H9" s="269">
        <v>2000</v>
      </c>
      <c r="I9" s="269"/>
      <c r="J9" s="269"/>
      <c r="K9" s="32"/>
      <c r="L9" s="41" t="s">
        <v>25</v>
      </c>
      <c r="M9" s="40"/>
      <c r="N9" s="269">
        <v>2001</v>
      </c>
      <c r="O9" s="269"/>
      <c r="P9" s="269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67" t="s">
        <v>73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5"/>
    </row>
    <row r="3" spans="1:38" ht="15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5"/>
    </row>
    <row r="4" spans="1:38" ht="15.75">
      <c r="A4" s="268" t="s">
        <v>70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65"/>
      <c r="V6" s="265"/>
      <c r="W6" s="265"/>
      <c r="Y6" s="35"/>
    </row>
    <row r="7" spans="8:49" ht="15.75">
      <c r="H7" s="266" t="s">
        <v>45</v>
      </c>
      <c r="I7" s="266"/>
      <c r="J7" s="266"/>
      <c r="K7" s="26"/>
      <c r="L7" s="36"/>
      <c r="M7" s="36"/>
      <c r="N7" s="266" t="s">
        <v>46</v>
      </c>
      <c r="O7" s="266"/>
      <c r="P7" s="266"/>
      <c r="Q7" s="26"/>
      <c r="R7" s="36"/>
      <c r="S7" s="20"/>
      <c r="U7" s="266" t="s">
        <v>53</v>
      </c>
      <c r="V7" s="266"/>
      <c r="W7" s="266"/>
      <c r="Y7" s="36"/>
      <c r="AA7" s="266" t="s">
        <v>49</v>
      </c>
      <c r="AB7" s="266"/>
      <c r="AC7" s="266"/>
      <c r="AE7" s="36"/>
      <c r="AG7" s="266" t="s">
        <v>53</v>
      </c>
      <c r="AH7" s="266"/>
      <c r="AI7" s="266"/>
      <c r="AK7" s="36"/>
      <c r="AL7" s="36"/>
      <c r="AM7" s="266" t="s">
        <v>51</v>
      </c>
      <c r="AN7" s="266"/>
      <c r="AO7" s="266"/>
      <c r="AQ7" s="36"/>
      <c r="AS7" s="266" t="s">
        <v>53</v>
      </c>
      <c r="AT7" s="266"/>
      <c r="AU7" s="266"/>
      <c r="AW7" s="36"/>
    </row>
    <row r="8" spans="8:49" ht="15.75">
      <c r="H8" s="266" t="s">
        <v>30</v>
      </c>
      <c r="I8" s="266"/>
      <c r="J8" s="266"/>
      <c r="K8" s="26"/>
      <c r="L8" s="36"/>
      <c r="M8" s="36"/>
      <c r="N8" s="266" t="s">
        <v>44</v>
      </c>
      <c r="O8" s="266"/>
      <c r="P8" s="266"/>
      <c r="Q8" s="26"/>
      <c r="R8" s="36"/>
      <c r="S8" s="20"/>
      <c r="U8" s="266" t="s">
        <v>71</v>
      </c>
      <c r="V8" s="266"/>
      <c r="W8" s="266"/>
      <c r="Y8" s="36"/>
      <c r="AA8" s="266" t="s">
        <v>50</v>
      </c>
      <c r="AB8" s="266"/>
      <c r="AC8" s="266"/>
      <c r="AE8" s="36"/>
      <c r="AG8" s="266" t="s">
        <v>72</v>
      </c>
      <c r="AH8" s="266"/>
      <c r="AI8" s="266"/>
      <c r="AK8" s="36"/>
      <c r="AL8" s="36"/>
      <c r="AM8" s="266" t="s">
        <v>78</v>
      </c>
      <c r="AN8" s="266"/>
      <c r="AO8" s="266"/>
      <c r="AQ8" s="36"/>
      <c r="AS8" s="266" t="s">
        <v>79</v>
      </c>
      <c r="AT8" s="266"/>
      <c r="AU8" s="266"/>
      <c r="AW8" s="36"/>
    </row>
    <row r="9" spans="8:49" s="9" customFormat="1" ht="15.75">
      <c r="H9" s="269">
        <v>2001</v>
      </c>
      <c r="I9" s="269"/>
      <c r="J9" s="269"/>
      <c r="K9" s="32"/>
      <c r="L9" s="41" t="s">
        <v>25</v>
      </c>
      <c r="M9" s="40"/>
      <c r="N9" s="269">
        <v>2002</v>
      </c>
      <c r="O9" s="269"/>
      <c r="P9" s="269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M7:AO7"/>
    <mergeCell ref="AS7:AU7"/>
    <mergeCell ref="AM8:AO8"/>
    <mergeCell ref="AS8:AU8"/>
    <mergeCell ref="AA7:AC7"/>
    <mergeCell ref="AA8:AC8"/>
    <mergeCell ref="AG7:AI7"/>
    <mergeCell ref="AG8:AI8"/>
    <mergeCell ref="U6:W6"/>
    <mergeCell ref="A4:AK4"/>
    <mergeCell ref="A3:AK3"/>
    <mergeCell ref="A2:AK2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29" ht="15.75">
      <c r="A2" s="267" t="s">
        <v>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5.75">
      <c r="A3" s="268" t="s">
        <v>66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65"/>
      <c r="M6" s="265"/>
      <c r="N6" s="265"/>
      <c r="O6" s="4"/>
      <c r="P6" s="35"/>
    </row>
    <row r="7" spans="6:31" ht="15.75">
      <c r="F7" s="36"/>
      <c r="G7" s="266" t="s">
        <v>46</v>
      </c>
      <c r="H7" s="266"/>
      <c r="I7" s="266"/>
      <c r="J7" s="26"/>
      <c r="K7" s="36"/>
      <c r="L7" s="20"/>
      <c r="M7" s="4"/>
      <c r="N7" s="4"/>
      <c r="O7" s="266" t="s">
        <v>46</v>
      </c>
      <c r="P7" s="266"/>
      <c r="Q7" s="266"/>
      <c r="S7" s="36"/>
      <c r="U7" s="266" t="s">
        <v>47</v>
      </c>
      <c r="V7" s="266"/>
      <c r="W7" s="266"/>
      <c r="Y7" s="36"/>
      <c r="AA7" s="266" t="s">
        <v>47</v>
      </c>
      <c r="AB7" s="266"/>
      <c r="AC7" s="266"/>
      <c r="AE7" s="36"/>
    </row>
    <row r="8" spans="6:31" ht="15.75">
      <c r="F8" s="36"/>
      <c r="G8" s="266" t="s">
        <v>67</v>
      </c>
      <c r="H8" s="266"/>
      <c r="I8" s="266"/>
      <c r="J8" s="26"/>
      <c r="K8" s="36"/>
      <c r="L8" s="20"/>
      <c r="M8" s="4"/>
      <c r="N8" s="4"/>
      <c r="O8" s="266" t="s">
        <v>67</v>
      </c>
      <c r="P8" s="266"/>
      <c r="Q8" s="266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69">
        <v>2001</v>
      </c>
      <c r="H9" s="269"/>
      <c r="I9" s="269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8"/>
  <sheetViews>
    <sheetView zoomScale="75" zoomScaleNormal="75" workbookViewId="0" topLeftCell="A1">
      <selection activeCell="AA1" sqref="AA1:AA16384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hidden="1" customWidth="1"/>
    <col min="10" max="10" width="3.140625" style="107" customWidth="1"/>
    <col min="11" max="11" width="9.8515625" style="108" customWidth="1"/>
    <col min="12" max="12" width="1.7109375" style="108" customWidth="1"/>
    <col min="13" max="13" width="15.7109375" style="108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3.140625" style="107" customWidth="1"/>
    <col min="19" max="19" width="9.8515625" style="108" customWidth="1"/>
    <col min="20" max="20" width="1.7109375" style="108" customWidth="1"/>
    <col min="21" max="21" width="15.7109375" style="108" customWidth="1"/>
    <col min="22" max="22" width="3.140625" style="106" customWidth="1"/>
    <col min="23" max="23" width="9.8515625" style="108" customWidth="1"/>
    <col min="24" max="24" width="1.7109375" style="108" customWidth="1"/>
    <col min="25" max="25" width="14.140625" style="108" customWidth="1"/>
    <col min="26" max="26" width="6.00390625" style="154" customWidth="1"/>
    <col min="27" max="27" width="3.57421875" style="109" customWidth="1"/>
    <col min="28" max="16384" width="11.421875" style="106" customWidth="1"/>
  </cols>
  <sheetData>
    <row r="1" ht="15" customHeight="1"/>
    <row r="2" spans="1:27" ht="1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ht="15">
      <c r="A3" s="259" t="s">
        <v>212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1"/>
      <c r="L4" s="111"/>
      <c r="M4" s="111"/>
      <c r="N4" s="112"/>
      <c r="O4" s="112"/>
      <c r="P4" s="112"/>
      <c r="Q4" s="112"/>
      <c r="R4" s="112"/>
      <c r="S4" s="111"/>
      <c r="T4" s="111"/>
      <c r="U4" s="111"/>
      <c r="V4" s="111"/>
      <c r="W4" s="111"/>
      <c r="X4" s="111"/>
      <c r="Y4" s="111"/>
      <c r="Z4" s="112"/>
      <c r="AA4" s="105"/>
    </row>
    <row r="5" spans="1:27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258" t="s">
        <v>213</v>
      </c>
      <c r="L5" s="258"/>
      <c r="M5" s="258"/>
      <c r="N5" s="117"/>
      <c r="O5" s="258" t="s">
        <v>214</v>
      </c>
      <c r="P5" s="258"/>
      <c r="Q5" s="258"/>
      <c r="R5" s="117"/>
      <c r="S5" s="258" t="s">
        <v>203</v>
      </c>
      <c r="T5" s="258"/>
      <c r="U5" s="258"/>
      <c r="V5" s="118"/>
      <c r="W5" s="258" t="s">
        <v>198</v>
      </c>
      <c r="X5" s="258"/>
      <c r="Y5" s="258"/>
      <c r="Z5" s="155"/>
      <c r="AA5" s="105"/>
    </row>
    <row r="6" spans="1:27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120"/>
      <c r="K6" s="255" t="s">
        <v>217</v>
      </c>
      <c r="L6" s="255"/>
      <c r="M6" s="255"/>
      <c r="N6" s="120"/>
      <c r="O6" s="255" t="s">
        <v>218</v>
      </c>
      <c r="P6" s="255"/>
      <c r="Q6" s="255"/>
      <c r="R6" s="120"/>
      <c r="S6" s="255" t="s">
        <v>215</v>
      </c>
      <c r="T6" s="255"/>
      <c r="U6" s="255"/>
      <c r="V6" s="119"/>
      <c r="W6" s="255" t="s">
        <v>216</v>
      </c>
      <c r="X6" s="255"/>
      <c r="Y6" s="255"/>
      <c r="Z6" s="156"/>
      <c r="AA6" s="121"/>
    </row>
    <row r="7" spans="1:27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122"/>
      <c r="K7" s="256" t="s">
        <v>220</v>
      </c>
      <c r="L7" s="256"/>
      <c r="M7" s="256"/>
      <c r="N7" s="122"/>
      <c r="O7" s="256" t="s">
        <v>103</v>
      </c>
      <c r="P7" s="256"/>
      <c r="Q7" s="256"/>
      <c r="R7" s="122"/>
      <c r="S7" s="256" t="s">
        <v>103</v>
      </c>
      <c r="T7" s="256"/>
      <c r="U7" s="256"/>
      <c r="V7" s="111"/>
      <c r="W7" s="256" t="s">
        <v>220</v>
      </c>
      <c r="X7" s="256"/>
      <c r="Y7" s="256"/>
      <c r="Z7" s="123"/>
      <c r="AA7" s="105"/>
    </row>
    <row r="8" spans="1:27" ht="15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124"/>
      <c r="L8" s="124"/>
      <c r="M8" s="110"/>
      <c r="N8" s="117"/>
      <c r="O8" s="124"/>
      <c r="P8" s="124"/>
      <c r="Q8" s="110"/>
      <c r="R8" s="117"/>
      <c r="S8" s="124"/>
      <c r="T8" s="124"/>
      <c r="U8" s="110"/>
      <c r="V8" s="125"/>
      <c r="W8" s="124"/>
      <c r="X8" s="124"/>
      <c r="Y8" s="110"/>
      <c r="Z8" s="157"/>
      <c r="AA8" s="177"/>
    </row>
    <row r="9" spans="1:27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124"/>
      <c r="L9" s="124"/>
      <c r="M9" s="110"/>
      <c r="N9" s="117"/>
      <c r="O9" s="124"/>
      <c r="P9" s="124"/>
      <c r="Q9" s="110"/>
      <c r="R9" s="117"/>
      <c r="S9" s="124"/>
      <c r="T9" s="124"/>
      <c r="U9" s="110"/>
      <c r="V9" s="126"/>
      <c r="W9" s="124"/>
      <c r="X9" s="124"/>
      <c r="Y9" s="110"/>
      <c r="Z9" s="157"/>
      <c r="AA9" s="168"/>
    </row>
    <row r="10" spans="1:29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s">
        <v>155</v>
      </c>
      <c r="I10" s="129"/>
      <c r="J10" s="129"/>
      <c r="K10" s="130"/>
      <c r="L10" s="130"/>
      <c r="M10" s="130">
        <v>179454</v>
      </c>
      <c r="N10" s="129"/>
      <c r="O10" s="130"/>
      <c r="P10" s="130"/>
      <c r="Q10" s="130">
        <v>169687</v>
      </c>
      <c r="R10" s="129"/>
      <c r="S10" s="130"/>
      <c r="T10" s="130"/>
      <c r="U10" s="130">
        <v>555498</v>
      </c>
      <c r="V10" s="131"/>
      <c r="W10" s="130"/>
      <c r="X10" s="130"/>
      <c r="Y10" s="130">
        <v>490831</v>
      </c>
      <c r="Z10" s="144"/>
      <c r="AA10" s="171"/>
      <c r="AC10" s="195"/>
    </row>
    <row r="11" spans="1:29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29"/>
      <c r="K11" s="130"/>
      <c r="L11" s="130"/>
      <c r="M11" s="130"/>
      <c r="N11" s="129"/>
      <c r="O11" s="130"/>
      <c r="P11" s="130"/>
      <c r="Q11" s="130"/>
      <c r="R11" s="129"/>
      <c r="S11" s="130"/>
      <c r="T11" s="130"/>
      <c r="U11" s="130"/>
      <c r="V11" s="131"/>
      <c r="W11" s="130"/>
      <c r="X11" s="130"/>
      <c r="Y11" s="130"/>
      <c r="Z11" s="144"/>
      <c r="AA11" s="171"/>
      <c r="AC11" s="195"/>
    </row>
    <row r="12" spans="1:29" ht="1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17"/>
      <c r="K12" s="124"/>
      <c r="L12" s="124"/>
      <c r="M12" s="133">
        <v>-81885</v>
      </c>
      <c r="N12" s="117"/>
      <c r="O12" s="124"/>
      <c r="P12" s="124"/>
      <c r="Q12" s="133">
        <v>-80205</v>
      </c>
      <c r="R12" s="117"/>
      <c r="S12" s="124"/>
      <c r="T12" s="124"/>
      <c r="U12" s="133">
        <v>-256635</v>
      </c>
      <c r="V12" s="126"/>
      <c r="W12" s="124"/>
      <c r="X12" s="124"/>
      <c r="Y12" s="133">
        <v>-235315</v>
      </c>
      <c r="Z12" s="132"/>
      <c r="AA12" s="171"/>
      <c r="AC12" s="195"/>
    </row>
    <row r="13" spans="1:29" ht="6.75" customHeight="1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17"/>
      <c r="K13" s="124"/>
      <c r="L13" s="124"/>
      <c r="M13" s="132"/>
      <c r="N13" s="117"/>
      <c r="O13" s="124"/>
      <c r="P13" s="124"/>
      <c r="Q13" s="132"/>
      <c r="R13" s="117"/>
      <c r="S13" s="124"/>
      <c r="T13" s="124"/>
      <c r="U13" s="132"/>
      <c r="V13" s="126"/>
      <c r="W13" s="124"/>
      <c r="X13" s="124"/>
      <c r="Y13" s="132"/>
      <c r="Z13" s="132"/>
      <c r="AA13" s="171"/>
      <c r="AC13" s="195"/>
    </row>
    <row r="14" spans="1:27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22"/>
      <c r="K14" s="130"/>
      <c r="L14" s="130"/>
      <c r="M14" s="134">
        <v>97569</v>
      </c>
      <c r="N14" s="122"/>
      <c r="O14" s="130"/>
      <c r="P14" s="130"/>
      <c r="Q14" s="134">
        <v>89482</v>
      </c>
      <c r="R14" s="122"/>
      <c r="S14" s="130"/>
      <c r="T14" s="130"/>
      <c r="U14" s="134">
        <v>298863</v>
      </c>
      <c r="V14" s="131"/>
      <c r="W14" s="130"/>
      <c r="X14" s="130"/>
      <c r="Y14" s="134">
        <v>255516</v>
      </c>
      <c r="Z14" s="144"/>
      <c r="AA14" s="171"/>
    </row>
    <row r="15" spans="1:27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22"/>
      <c r="K15" s="130"/>
      <c r="L15" s="130"/>
      <c r="M15" s="130"/>
      <c r="N15" s="122"/>
      <c r="O15" s="130"/>
      <c r="P15" s="130"/>
      <c r="Q15" s="130"/>
      <c r="R15" s="122"/>
      <c r="S15" s="130"/>
      <c r="T15" s="130"/>
      <c r="U15" s="130"/>
      <c r="V15" s="131"/>
      <c r="W15" s="130"/>
      <c r="X15" s="130"/>
      <c r="Y15" s="130"/>
      <c r="Z15" s="144"/>
      <c r="AA15" s="171"/>
    </row>
    <row r="16" spans="1:27" ht="1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17"/>
      <c r="K16" s="124"/>
      <c r="L16" s="124"/>
      <c r="M16" s="124">
        <v>-44133</v>
      </c>
      <c r="N16" s="117"/>
      <c r="O16" s="124"/>
      <c r="P16" s="124"/>
      <c r="Q16" s="124">
        <v>-41042</v>
      </c>
      <c r="R16" s="117"/>
      <c r="S16" s="124"/>
      <c r="T16" s="124"/>
      <c r="U16" s="124">
        <v>-134797</v>
      </c>
      <c r="V16" s="126"/>
      <c r="W16" s="124"/>
      <c r="X16" s="124"/>
      <c r="Y16" s="124">
        <v>-116881</v>
      </c>
      <c r="Z16" s="132"/>
      <c r="AA16" s="171"/>
    </row>
    <row r="17" spans="1:27" ht="1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17"/>
      <c r="K17" s="124"/>
      <c r="L17" s="124"/>
      <c r="M17" s="124">
        <v>-9429</v>
      </c>
      <c r="N17" s="117"/>
      <c r="O17" s="124"/>
      <c r="P17" s="124"/>
      <c r="Q17" s="124">
        <v>-9232</v>
      </c>
      <c r="R17" s="117"/>
      <c r="S17" s="124"/>
      <c r="T17" s="124"/>
      <c r="U17" s="124">
        <v>-29947</v>
      </c>
      <c r="V17" s="126"/>
      <c r="W17" s="124"/>
      <c r="X17" s="124"/>
      <c r="Y17" s="124">
        <v>-26222</v>
      </c>
      <c r="Z17" s="132"/>
      <c r="AA17" s="171"/>
    </row>
    <row r="18" spans="1:27" ht="15">
      <c r="A18" s="118" t="s">
        <v>113</v>
      </c>
      <c r="B18" s="118"/>
      <c r="C18" s="118"/>
      <c r="D18" s="118"/>
      <c r="E18" s="118"/>
      <c r="F18" s="118"/>
      <c r="G18" s="118"/>
      <c r="H18" s="182" t="s">
        <v>192</v>
      </c>
      <c r="I18" s="117"/>
      <c r="J18" s="117"/>
      <c r="K18" s="124"/>
      <c r="L18" s="124"/>
      <c r="M18" s="124">
        <v>-19420</v>
      </c>
      <c r="N18" s="117"/>
      <c r="O18" s="124"/>
      <c r="P18" s="124"/>
      <c r="Q18" s="124">
        <v>-18611</v>
      </c>
      <c r="R18" s="117"/>
      <c r="S18" s="124"/>
      <c r="T18" s="124"/>
      <c r="U18" s="124">
        <v>-58530</v>
      </c>
      <c r="V18" s="126"/>
      <c r="W18" s="124"/>
      <c r="X18" s="124"/>
      <c r="Y18" s="124">
        <v>-52598</v>
      </c>
      <c r="Z18" s="132"/>
      <c r="AA18" s="173"/>
    </row>
    <row r="19" spans="1:29" ht="15">
      <c r="A19" s="118" t="s">
        <v>122</v>
      </c>
      <c r="B19" s="118"/>
      <c r="C19" s="118"/>
      <c r="D19" s="118"/>
      <c r="E19" s="118"/>
      <c r="F19" s="118"/>
      <c r="G19" s="118"/>
      <c r="H19" s="182" t="s">
        <v>156</v>
      </c>
      <c r="I19" s="117"/>
      <c r="J19" s="117"/>
      <c r="K19" s="132"/>
      <c r="L19" s="132"/>
      <c r="M19" s="124">
        <v>-55.8</v>
      </c>
      <c r="N19" s="117"/>
      <c r="O19" s="132"/>
      <c r="P19" s="132"/>
      <c r="Q19" s="124">
        <v>238</v>
      </c>
      <c r="R19" s="117"/>
      <c r="S19" s="132"/>
      <c r="T19" s="132"/>
      <c r="U19" s="124">
        <v>276.2</v>
      </c>
      <c r="V19" s="126"/>
      <c r="W19" s="132"/>
      <c r="X19" s="132"/>
      <c r="Y19" s="124">
        <v>425</v>
      </c>
      <c r="Z19" s="132"/>
      <c r="AA19" s="171"/>
      <c r="AC19" s="196"/>
    </row>
    <row r="20" spans="1:29" ht="15">
      <c r="A20" s="118" t="s">
        <v>140</v>
      </c>
      <c r="B20" s="118"/>
      <c r="C20" s="118"/>
      <c r="D20" s="118"/>
      <c r="E20" s="118"/>
      <c r="F20" s="118"/>
      <c r="G20" s="118"/>
      <c r="H20" s="182" t="s">
        <v>157</v>
      </c>
      <c r="I20" s="117"/>
      <c r="J20" s="117"/>
      <c r="K20" s="132"/>
      <c r="L20" s="132"/>
      <c r="M20" s="124">
        <v>-187.7</v>
      </c>
      <c r="N20" s="117"/>
      <c r="O20" s="132"/>
      <c r="P20" s="132"/>
      <c r="Q20" s="124">
        <v>-162</v>
      </c>
      <c r="R20" s="117"/>
      <c r="S20" s="132"/>
      <c r="T20" s="132"/>
      <c r="U20" s="124">
        <v>-199.7</v>
      </c>
      <c r="V20" s="126"/>
      <c r="W20" s="132"/>
      <c r="X20" s="132"/>
      <c r="Y20" s="124">
        <v>-289</v>
      </c>
      <c r="Z20" s="132"/>
      <c r="AA20" s="171"/>
      <c r="AC20" s="196"/>
    </row>
    <row r="21" spans="1:27" ht="15" hidden="1">
      <c r="A21" s="118" t="s">
        <v>114</v>
      </c>
      <c r="B21" s="118"/>
      <c r="C21" s="118"/>
      <c r="D21" s="118"/>
      <c r="E21" s="118"/>
      <c r="F21" s="118"/>
      <c r="G21" s="118"/>
      <c r="H21" s="182" t="s">
        <v>158</v>
      </c>
      <c r="I21" s="129"/>
      <c r="J21" s="129"/>
      <c r="K21" s="124"/>
      <c r="L21" s="124"/>
      <c r="M21" s="133">
        <v>0</v>
      </c>
      <c r="N21" s="129"/>
      <c r="O21" s="124"/>
      <c r="P21" s="124"/>
      <c r="Q21" s="133">
        <v>0</v>
      </c>
      <c r="R21" s="129"/>
      <c r="S21" s="124"/>
      <c r="T21" s="124"/>
      <c r="U21" s="133">
        <v>0</v>
      </c>
      <c r="V21" s="126"/>
      <c r="W21" s="124"/>
      <c r="X21" s="124"/>
      <c r="Y21" s="133">
        <v>0</v>
      </c>
      <c r="Z21" s="132"/>
      <c r="AA21" s="171"/>
    </row>
    <row r="22" spans="1:27" ht="6.75" customHeight="1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9"/>
      <c r="K22" s="124"/>
      <c r="L22" s="124"/>
      <c r="M22" s="132"/>
      <c r="N22" s="129"/>
      <c r="O22" s="124"/>
      <c r="P22" s="124"/>
      <c r="Q22" s="132"/>
      <c r="R22" s="129"/>
      <c r="S22" s="124"/>
      <c r="T22" s="124"/>
      <c r="U22" s="132"/>
      <c r="V22" s="126"/>
      <c r="W22" s="124"/>
      <c r="X22" s="124"/>
      <c r="Y22" s="132"/>
      <c r="Z22" s="132"/>
      <c r="AA22" s="168"/>
    </row>
    <row r="23" spans="1:29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6"/>
      <c r="K23" s="137">
        <v>28545.5</v>
      </c>
      <c r="L23" s="138"/>
      <c r="M23" s="137"/>
      <c r="N23" s="136"/>
      <c r="O23" s="137">
        <v>25172</v>
      </c>
      <c r="P23" s="138"/>
      <c r="Q23" s="137"/>
      <c r="R23" s="136"/>
      <c r="S23" s="137">
        <v>89793.5</v>
      </c>
      <c r="T23" s="138"/>
      <c r="U23" s="137"/>
      <c r="V23" s="139"/>
      <c r="W23" s="137">
        <v>72585</v>
      </c>
      <c r="X23" s="138"/>
      <c r="Y23" s="137"/>
      <c r="Z23" s="137"/>
      <c r="AA23" s="171"/>
      <c r="AC23" s="196"/>
    </row>
    <row r="24" spans="1:29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6"/>
      <c r="K24" s="137">
        <v>4202</v>
      </c>
      <c r="L24" s="138"/>
      <c r="M24" s="137"/>
      <c r="N24" s="136"/>
      <c r="O24" s="137">
        <v>4499</v>
      </c>
      <c r="P24" s="138"/>
      <c r="Q24" s="137"/>
      <c r="R24" s="136"/>
      <c r="S24" s="137">
        <v>14128</v>
      </c>
      <c r="T24" s="138"/>
      <c r="U24" s="137"/>
      <c r="V24" s="139"/>
      <c r="W24" s="137">
        <v>12634</v>
      </c>
      <c r="X24" s="138"/>
      <c r="Y24" s="137"/>
      <c r="Z24" s="137"/>
      <c r="AA24" s="171"/>
      <c r="AC24" s="196"/>
    </row>
    <row r="25" spans="1:27" ht="6.75" customHeight="1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9"/>
      <c r="K25" s="124"/>
      <c r="L25" s="124"/>
      <c r="M25" s="132"/>
      <c r="N25" s="129"/>
      <c r="O25" s="124"/>
      <c r="P25" s="124"/>
      <c r="Q25" s="132"/>
      <c r="R25" s="129"/>
      <c r="S25" s="124"/>
      <c r="T25" s="124"/>
      <c r="U25" s="132"/>
      <c r="V25" s="126"/>
      <c r="W25" s="124"/>
      <c r="X25" s="124"/>
      <c r="Y25" s="132"/>
      <c r="Z25" s="132"/>
      <c r="AA25" s="168"/>
    </row>
    <row r="26" spans="1:27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22"/>
      <c r="K26" s="236"/>
      <c r="L26" s="236"/>
      <c r="M26" s="237">
        <v>24343.5</v>
      </c>
      <c r="N26" s="122"/>
      <c r="O26" s="141"/>
      <c r="P26" s="141"/>
      <c r="Q26" s="237">
        <v>20673</v>
      </c>
      <c r="R26" s="122"/>
      <c r="S26" s="141"/>
      <c r="T26" s="141"/>
      <c r="U26" s="237">
        <v>75665.5</v>
      </c>
      <c r="V26" s="131"/>
      <c r="W26" s="236"/>
      <c r="X26" s="236"/>
      <c r="Y26" s="237">
        <v>59951</v>
      </c>
      <c r="Z26" s="144"/>
      <c r="AA26" s="171"/>
    </row>
    <row r="27" spans="1:27" ht="6.75" customHeight="1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17"/>
      <c r="K27" s="124"/>
      <c r="L27" s="124"/>
      <c r="M27" s="124"/>
      <c r="N27" s="117"/>
      <c r="O27" s="124"/>
      <c r="P27" s="124"/>
      <c r="Q27" s="124"/>
      <c r="R27" s="117"/>
      <c r="S27" s="124"/>
      <c r="T27" s="124"/>
      <c r="U27" s="124"/>
      <c r="V27" s="126"/>
      <c r="W27" s="124"/>
      <c r="X27" s="124"/>
      <c r="Y27" s="124"/>
      <c r="Z27" s="132"/>
      <c r="AA27" s="168"/>
    </row>
    <row r="28" spans="1:27" ht="18" customHeight="1">
      <c r="A28" s="227" t="s">
        <v>163</v>
      </c>
      <c r="B28" s="227"/>
      <c r="C28" s="227"/>
      <c r="D28" s="227"/>
      <c r="E28" s="227"/>
      <c r="F28" s="227"/>
      <c r="G28" s="227"/>
      <c r="H28" s="182" t="s">
        <v>193</v>
      </c>
      <c r="I28" s="117"/>
      <c r="J28" s="117"/>
      <c r="K28" s="124"/>
      <c r="L28" s="124"/>
      <c r="M28" s="124">
        <v>0</v>
      </c>
      <c r="N28" s="117"/>
      <c r="O28" s="124"/>
      <c r="P28" s="124"/>
      <c r="Q28" s="124">
        <v>-9</v>
      </c>
      <c r="R28" s="117"/>
      <c r="S28" s="124"/>
      <c r="T28" s="124"/>
      <c r="U28" s="124">
        <v>-19</v>
      </c>
      <c r="V28" s="126"/>
      <c r="W28" s="124"/>
      <c r="X28" s="124"/>
      <c r="Y28" s="124">
        <v>-27</v>
      </c>
      <c r="Z28" s="132"/>
      <c r="AA28" s="168"/>
    </row>
    <row r="29" spans="1:29" ht="15">
      <c r="A29" s="118" t="s">
        <v>115</v>
      </c>
      <c r="B29" s="118"/>
      <c r="C29" s="118"/>
      <c r="D29" s="118"/>
      <c r="E29" s="118"/>
      <c r="F29" s="118"/>
      <c r="G29" s="118"/>
      <c r="H29" s="182" t="s">
        <v>194</v>
      </c>
      <c r="I29" s="117"/>
      <c r="J29" s="117"/>
      <c r="K29" s="124"/>
      <c r="L29" s="124"/>
      <c r="M29" s="124">
        <v>905</v>
      </c>
      <c r="N29" s="117"/>
      <c r="O29" s="124"/>
      <c r="P29" s="124"/>
      <c r="Q29" s="124">
        <v>740</v>
      </c>
      <c r="R29" s="117"/>
      <c r="S29" s="124"/>
      <c r="T29" s="124"/>
      <c r="U29" s="124">
        <v>2832</v>
      </c>
      <c r="V29" s="126"/>
      <c r="W29" s="124"/>
      <c r="X29" s="124"/>
      <c r="Y29" s="124">
        <v>1770</v>
      </c>
      <c r="Z29" s="132"/>
      <c r="AA29" s="171"/>
      <c r="AC29" s="196"/>
    </row>
    <row r="30" spans="1:29" ht="15">
      <c r="A30" s="118" t="s">
        <v>118</v>
      </c>
      <c r="B30" s="118"/>
      <c r="C30" s="118"/>
      <c r="D30" s="118"/>
      <c r="E30" s="118"/>
      <c r="F30" s="118"/>
      <c r="G30" s="118"/>
      <c r="H30" s="182" t="s">
        <v>194</v>
      </c>
      <c r="I30" s="117"/>
      <c r="J30" s="117"/>
      <c r="K30" s="124"/>
      <c r="L30" s="124"/>
      <c r="M30" s="124">
        <v>-1326</v>
      </c>
      <c r="N30" s="117"/>
      <c r="O30" s="124"/>
      <c r="P30" s="124"/>
      <c r="Q30" s="124">
        <v>-1321</v>
      </c>
      <c r="R30" s="117"/>
      <c r="S30" s="124"/>
      <c r="T30" s="124"/>
      <c r="U30" s="124">
        <v>-4141</v>
      </c>
      <c r="V30" s="126"/>
      <c r="W30" s="124"/>
      <c r="X30" s="124"/>
      <c r="Y30" s="124">
        <v>-3848</v>
      </c>
      <c r="Z30" s="132"/>
      <c r="AA30" s="171"/>
      <c r="AC30" s="196"/>
    </row>
    <row r="31" spans="1:29" ht="15">
      <c r="A31" s="118" t="s">
        <v>114</v>
      </c>
      <c r="B31" s="118"/>
      <c r="C31" s="118"/>
      <c r="D31" s="118"/>
      <c r="E31" s="118"/>
      <c r="F31" s="118"/>
      <c r="G31" s="118"/>
      <c r="H31" s="182" t="s">
        <v>196</v>
      </c>
      <c r="I31" s="117"/>
      <c r="J31" s="117"/>
      <c r="K31" s="124"/>
      <c r="L31" s="124"/>
      <c r="M31" s="124">
        <v>542</v>
      </c>
      <c r="N31" s="117"/>
      <c r="O31" s="124"/>
      <c r="P31" s="124"/>
      <c r="Q31" s="124">
        <v>-3830</v>
      </c>
      <c r="R31" s="117"/>
      <c r="S31" s="124"/>
      <c r="T31" s="124"/>
      <c r="U31" s="124">
        <v>1606</v>
      </c>
      <c r="V31" s="126"/>
      <c r="W31" s="124"/>
      <c r="X31" s="124"/>
      <c r="Y31" s="124">
        <v>-5396</v>
      </c>
      <c r="Z31" s="132"/>
      <c r="AA31" s="171"/>
      <c r="AC31" s="196"/>
    </row>
    <row r="32" spans="1:27" ht="15">
      <c r="A32" s="118" t="s">
        <v>143</v>
      </c>
      <c r="B32" s="118"/>
      <c r="C32" s="118"/>
      <c r="D32" s="118"/>
      <c r="E32" s="118"/>
      <c r="F32" s="227"/>
      <c r="G32" s="118"/>
      <c r="H32" s="182" t="s">
        <v>194</v>
      </c>
      <c r="I32" s="117"/>
      <c r="J32" s="117"/>
      <c r="K32" s="124"/>
      <c r="L32" s="124"/>
      <c r="M32" s="133">
        <v>566</v>
      </c>
      <c r="N32" s="117"/>
      <c r="O32" s="124"/>
      <c r="P32" s="124"/>
      <c r="Q32" s="133">
        <v>517</v>
      </c>
      <c r="R32" s="117"/>
      <c r="S32" s="124"/>
      <c r="T32" s="124"/>
      <c r="U32" s="133">
        <v>1948</v>
      </c>
      <c r="V32" s="142"/>
      <c r="W32" s="124"/>
      <c r="X32" s="124"/>
      <c r="Y32" s="133">
        <v>1607</v>
      </c>
      <c r="Z32" s="132"/>
      <c r="AA32" s="171"/>
    </row>
    <row r="33" spans="1:27" ht="6.75" customHeight="1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17"/>
      <c r="K33" s="124"/>
      <c r="L33" s="124"/>
      <c r="M33" s="132"/>
      <c r="N33" s="117"/>
      <c r="O33" s="124"/>
      <c r="P33" s="124"/>
      <c r="Q33" s="132"/>
      <c r="R33" s="117"/>
      <c r="S33" s="124"/>
      <c r="T33" s="124"/>
      <c r="U33" s="132"/>
      <c r="V33" s="142"/>
      <c r="W33" s="124"/>
      <c r="X33" s="124"/>
      <c r="Y33" s="132"/>
      <c r="Z33" s="132"/>
      <c r="AA33" s="171"/>
    </row>
    <row r="34" spans="1:27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>
        <v>0</v>
      </c>
      <c r="I34" s="122"/>
      <c r="J34" s="122"/>
      <c r="K34" s="130"/>
      <c r="L34" s="130"/>
      <c r="M34" s="130">
        <v>25030.5</v>
      </c>
      <c r="N34" s="122"/>
      <c r="O34" s="130"/>
      <c r="P34" s="130"/>
      <c r="Q34" s="130">
        <v>16770</v>
      </c>
      <c r="R34" s="122"/>
      <c r="S34" s="130"/>
      <c r="T34" s="130"/>
      <c r="U34" s="130">
        <v>77891.5</v>
      </c>
      <c r="V34" s="131"/>
      <c r="W34" s="130"/>
      <c r="X34" s="130"/>
      <c r="Y34" s="130">
        <v>54057</v>
      </c>
      <c r="Z34" s="144"/>
      <c r="AA34" s="171"/>
    </row>
    <row r="35" spans="1:27" ht="6.75" customHeight="1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17"/>
      <c r="K35" s="124"/>
      <c r="L35" s="124"/>
      <c r="M35" s="124"/>
      <c r="N35" s="117"/>
      <c r="O35" s="124"/>
      <c r="P35" s="124"/>
      <c r="Q35" s="124"/>
      <c r="R35" s="117"/>
      <c r="S35" s="124"/>
      <c r="T35" s="124"/>
      <c r="U35" s="124"/>
      <c r="V35" s="126"/>
      <c r="W35" s="124"/>
      <c r="X35" s="124"/>
      <c r="Y35" s="124"/>
      <c r="Z35" s="132"/>
      <c r="AA35" s="168"/>
    </row>
    <row r="36" spans="1:27" ht="15">
      <c r="A36" s="118" t="s">
        <v>117</v>
      </c>
      <c r="B36" s="118"/>
      <c r="C36" s="118"/>
      <c r="D36" s="118"/>
      <c r="E36" s="118"/>
      <c r="F36" s="118"/>
      <c r="G36" s="118"/>
      <c r="H36" s="182" t="s">
        <v>161</v>
      </c>
      <c r="I36" s="117"/>
      <c r="J36" s="117"/>
      <c r="K36" s="124"/>
      <c r="L36" s="124"/>
      <c r="M36" s="124">
        <v>-8168</v>
      </c>
      <c r="N36" s="117"/>
      <c r="O36" s="124"/>
      <c r="P36" s="124"/>
      <c r="Q36" s="124">
        <v>-5428</v>
      </c>
      <c r="R36" s="117"/>
      <c r="S36" s="124"/>
      <c r="T36" s="124"/>
      <c r="U36" s="124">
        <v>-25170</v>
      </c>
      <c r="V36" s="142"/>
      <c r="W36" s="124"/>
      <c r="X36" s="124"/>
      <c r="Y36" s="124">
        <v>-17602</v>
      </c>
      <c r="Z36" s="132"/>
      <c r="AA36" s="171"/>
    </row>
    <row r="37" spans="1:27" ht="6" customHeight="1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17"/>
      <c r="K37" s="124"/>
      <c r="L37" s="124"/>
      <c r="M37" s="124"/>
      <c r="N37" s="117"/>
      <c r="O37" s="124"/>
      <c r="P37" s="124"/>
      <c r="Q37" s="124"/>
      <c r="R37" s="117"/>
      <c r="S37" s="124"/>
      <c r="T37" s="124"/>
      <c r="U37" s="124"/>
      <c r="V37" s="142"/>
      <c r="W37" s="124"/>
      <c r="X37" s="124"/>
      <c r="Y37" s="124"/>
      <c r="Z37" s="132"/>
      <c r="AA37" s="171"/>
    </row>
    <row r="38" spans="1:29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17"/>
      <c r="K38" s="124"/>
      <c r="L38" s="124"/>
      <c r="M38" s="143">
        <v>16862.5</v>
      </c>
      <c r="N38" s="117"/>
      <c r="O38" s="124"/>
      <c r="P38" s="124"/>
      <c r="Q38" s="143">
        <v>11342</v>
      </c>
      <c r="R38" s="117"/>
      <c r="S38" s="124"/>
      <c r="T38" s="124"/>
      <c r="U38" s="143">
        <v>52721.5</v>
      </c>
      <c r="V38" s="131"/>
      <c r="W38" s="144"/>
      <c r="X38" s="144"/>
      <c r="Y38" s="143">
        <v>36455</v>
      </c>
      <c r="Z38" s="132"/>
      <c r="AA38" s="171"/>
      <c r="AC38" s="196"/>
    </row>
    <row r="39" spans="1:27" ht="15.75" thickTop="1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17"/>
      <c r="K39" s="124"/>
      <c r="L39" s="124"/>
      <c r="M39" s="124"/>
      <c r="N39" s="117"/>
      <c r="O39" s="124"/>
      <c r="P39" s="124"/>
      <c r="Q39" s="124"/>
      <c r="R39" s="117"/>
      <c r="S39" s="124"/>
      <c r="T39" s="124"/>
      <c r="U39" s="124"/>
      <c r="V39" s="142"/>
      <c r="W39" s="124"/>
      <c r="X39" s="124"/>
      <c r="Y39" s="124"/>
      <c r="Z39" s="132"/>
      <c r="AA39" s="171"/>
    </row>
    <row r="40" spans="1:27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17"/>
      <c r="K40" s="124"/>
      <c r="L40" s="124"/>
      <c r="M40" s="124"/>
      <c r="N40" s="117"/>
      <c r="O40" s="124"/>
      <c r="P40" s="124"/>
      <c r="Q40" s="124"/>
      <c r="R40" s="117"/>
      <c r="S40" s="124"/>
      <c r="T40" s="124"/>
      <c r="U40" s="124"/>
      <c r="V40" s="142"/>
      <c r="W40" s="124"/>
      <c r="X40" s="124"/>
      <c r="Y40" s="124"/>
      <c r="Z40" s="132"/>
      <c r="AA40" s="171"/>
    </row>
    <row r="41" spans="1:27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17"/>
      <c r="K41" s="124"/>
      <c r="L41" s="124"/>
      <c r="M41" s="124">
        <v>16115.5</v>
      </c>
      <c r="N41" s="117"/>
      <c r="O41" s="124"/>
      <c r="P41" s="124"/>
      <c r="Q41" s="124">
        <v>10769</v>
      </c>
      <c r="R41" s="117"/>
      <c r="S41" s="124"/>
      <c r="T41" s="124"/>
      <c r="U41" s="124">
        <v>48859.5</v>
      </c>
      <c r="V41" s="142"/>
      <c r="W41" s="124"/>
      <c r="X41" s="124"/>
      <c r="Y41" s="124">
        <v>32932</v>
      </c>
      <c r="Z41" s="132"/>
      <c r="AA41" s="171"/>
    </row>
    <row r="42" spans="1:27" ht="15">
      <c r="A42" s="118"/>
      <c r="B42" s="118" t="s">
        <v>201</v>
      </c>
      <c r="C42" s="118"/>
      <c r="D42" s="118"/>
      <c r="E42" s="118"/>
      <c r="F42" s="118"/>
      <c r="G42" s="118"/>
      <c r="H42" s="182" t="s">
        <v>167</v>
      </c>
      <c r="I42" s="117"/>
      <c r="J42" s="117"/>
      <c r="K42" s="124"/>
      <c r="L42" s="124"/>
      <c r="M42" s="124">
        <v>747</v>
      </c>
      <c r="N42" s="117"/>
      <c r="O42" s="124"/>
      <c r="P42" s="124"/>
      <c r="Q42" s="124">
        <v>573</v>
      </c>
      <c r="R42" s="117"/>
      <c r="S42" s="124"/>
      <c r="T42" s="124"/>
      <c r="U42" s="124">
        <v>3862</v>
      </c>
      <c r="V42" s="142"/>
      <c r="W42" s="124"/>
      <c r="X42" s="124"/>
      <c r="Y42" s="124">
        <v>3523</v>
      </c>
      <c r="Z42" s="132"/>
      <c r="AA42" s="171"/>
    </row>
    <row r="43" spans="1:27" ht="1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22"/>
      <c r="K43" s="144"/>
      <c r="L43" s="144"/>
      <c r="M43" s="145"/>
      <c r="N43" s="122"/>
      <c r="O43" s="144"/>
      <c r="P43" s="144"/>
      <c r="Q43" s="145"/>
      <c r="R43" s="122"/>
      <c r="S43" s="144"/>
      <c r="T43" s="144"/>
      <c r="U43" s="145"/>
      <c r="V43" s="127"/>
      <c r="W43" s="144"/>
      <c r="X43" s="144"/>
      <c r="Y43" s="145"/>
      <c r="Z43" s="152"/>
      <c r="AA43" s="175"/>
    </row>
    <row r="44" spans="1:27" s="198" customFormat="1" ht="33" customHeight="1">
      <c r="A44" s="254" t="s">
        <v>119</v>
      </c>
      <c r="B44" s="254"/>
      <c r="C44" s="254"/>
      <c r="D44" s="254"/>
      <c r="E44" s="254"/>
      <c r="F44" s="254"/>
      <c r="G44" s="254"/>
      <c r="H44" s="182" t="s">
        <v>167</v>
      </c>
      <c r="I44" s="122"/>
      <c r="J44" s="122"/>
      <c r="K44" s="147"/>
      <c r="L44" s="147"/>
      <c r="M44" s="148"/>
      <c r="N44" s="122"/>
      <c r="O44" s="147"/>
      <c r="P44" s="147"/>
      <c r="Q44" s="148"/>
      <c r="R44" s="122"/>
      <c r="S44" s="147"/>
      <c r="T44" s="147"/>
      <c r="U44" s="148"/>
      <c r="V44" s="150"/>
      <c r="W44" s="148"/>
      <c r="X44" s="148"/>
      <c r="Y44" s="148"/>
      <c r="Z44" s="158"/>
      <c r="AA44" s="171"/>
    </row>
    <row r="45" spans="1:27" ht="6.75" customHeight="1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17"/>
      <c r="K45" s="132"/>
      <c r="L45" s="132"/>
      <c r="M45" s="151"/>
      <c r="N45" s="117"/>
      <c r="O45" s="132"/>
      <c r="P45" s="132"/>
      <c r="Q45" s="151"/>
      <c r="R45" s="117"/>
      <c r="S45" s="132"/>
      <c r="T45" s="132"/>
      <c r="U45" s="151"/>
      <c r="V45" s="118"/>
      <c r="W45" s="132"/>
      <c r="X45" s="132"/>
      <c r="Y45" s="151"/>
      <c r="Z45" s="160"/>
      <c r="AA45" s="168"/>
    </row>
    <row r="46" spans="1:27" ht="15.75" thickBot="1">
      <c r="A46" s="118"/>
      <c r="B46" s="127" t="s">
        <v>221</v>
      </c>
      <c r="C46" s="127"/>
      <c r="D46" s="127"/>
      <c r="E46" s="127"/>
      <c r="F46" s="127"/>
      <c r="G46" s="127"/>
      <c r="H46" s="182" t="s">
        <v>195</v>
      </c>
      <c r="I46" s="122"/>
      <c r="J46" s="122"/>
      <c r="K46" s="144"/>
      <c r="L46" s="144"/>
      <c r="M46" s="178">
        <v>0.1981992042515024</v>
      </c>
      <c r="N46" s="122"/>
      <c r="O46" s="144"/>
      <c r="P46" s="144"/>
      <c r="Q46" s="178">
        <v>0.13244436912192792</v>
      </c>
      <c r="R46" s="122"/>
      <c r="S46" s="144"/>
      <c r="T46" s="144"/>
      <c r="U46" s="178">
        <v>0.6009068300782651</v>
      </c>
      <c r="V46" s="105"/>
      <c r="W46" s="144"/>
      <c r="X46" s="144"/>
      <c r="Y46" s="178">
        <v>0.40501977564521585</v>
      </c>
      <c r="Z46" s="152"/>
      <c r="AA46" s="168"/>
    </row>
    <row r="47" spans="1:27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7"/>
      <c r="L47" s="127"/>
      <c r="M47" s="152"/>
      <c r="N47" s="122"/>
      <c r="O47" s="122"/>
      <c r="P47" s="122"/>
      <c r="Q47" s="122"/>
      <c r="R47" s="122"/>
      <c r="S47" s="127"/>
      <c r="T47" s="127"/>
      <c r="U47" s="152"/>
      <c r="V47" s="127"/>
      <c r="W47" s="127"/>
      <c r="X47" s="127"/>
      <c r="Y47" s="152"/>
      <c r="Z47" s="152"/>
      <c r="AA47" s="168"/>
    </row>
    <row r="48" spans="1:27" ht="15.75" customHeight="1">
      <c r="A48" s="135" t="s">
        <v>199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124"/>
      <c r="U48" s="190"/>
      <c r="V48" s="118"/>
      <c r="W48" s="124"/>
      <c r="X48" s="124"/>
      <c r="Y48" s="124"/>
      <c r="Z48" s="132"/>
      <c r="AA48" s="164"/>
    </row>
    <row r="49" spans="1:27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24"/>
      <c r="L49" s="124"/>
      <c r="M49" s="153"/>
      <c r="N49" s="117"/>
      <c r="O49" s="117"/>
      <c r="P49" s="117"/>
      <c r="Q49" s="117"/>
      <c r="R49" s="117"/>
      <c r="S49" s="124"/>
      <c r="T49" s="124"/>
      <c r="U49" s="153"/>
      <c r="V49" s="118"/>
      <c r="W49" s="124"/>
      <c r="X49" s="124"/>
      <c r="Y49" s="124"/>
      <c r="Z49" s="132"/>
      <c r="AA49" s="105"/>
    </row>
    <row r="50" spans="1:27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24"/>
      <c r="L50" s="124"/>
      <c r="M50" s="153"/>
      <c r="N50" s="117"/>
      <c r="O50" s="117"/>
      <c r="P50" s="117"/>
      <c r="Q50" s="117"/>
      <c r="R50" s="117"/>
      <c r="S50" s="124"/>
      <c r="T50" s="124"/>
      <c r="U50" s="153"/>
      <c r="V50" s="118"/>
      <c r="W50" s="124"/>
      <c r="X50" s="124"/>
      <c r="Y50" s="124"/>
      <c r="Z50" s="132"/>
      <c r="AA50" s="105"/>
    </row>
    <row r="51" spans="1:27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24"/>
      <c r="L51" s="124"/>
      <c r="M51" s="153"/>
      <c r="U51" s="191"/>
      <c r="V51" s="118"/>
      <c r="W51" s="124"/>
      <c r="X51" s="124"/>
      <c r="Y51" s="124"/>
      <c r="Z51" s="132"/>
      <c r="AA51" s="105"/>
    </row>
    <row r="52" spans="13:25" ht="15">
      <c r="M52" s="247"/>
      <c r="N52" s="246"/>
      <c r="O52" s="246"/>
      <c r="P52" s="246"/>
      <c r="Q52" s="246"/>
      <c r="R52" s="246"/>
      <c r="S52" s="247"/>
      <c r="T52" s="247"/>
      <c r="U52" s="248"/>
      <c r="V52" s="249"/>
      <c r="W52" s="247"/>
      <c r="X52" s="247"/>
      <c r="Y52" s="247"/>
    </row>
    <row r="53" ht="15">
      <c r="U53" s="151"/>
    </row>
    <row r="54" spans="1:21" ht="15">
      <c r="A54" s="106" t="s">
        <v>7</v>
      </c>
      <c r="U54" s="226"/>
    </row>
    <row r="55" ht="15">
      <c r="U55" s="226"/>
    </row>
    <row r="56" ht="15">
      <c r="U56" s="226"/>
    </row>
    <row r="57" ht="15">
      <c r="U57" s="226"/>
    </row>
    <row r="58" ht="15">
      <c r="U58" s="226"/>
    </row>
  </sheetData>
  <mergeCells count="15">
    <mergeCell ref="A2:AA2"/>
    <mergeCell ref="A3:AA3"/>
    <mergeCell ref="K5:M5"/>
    <mergeCell ref="W5:Y5"/>
    <mergeCell ref="O5:Q5"/>
    <mergeCell ref="S5:U5"/>
    <mergeCell ref="A44:G44"/>
    <mergeCell ref="K6:M6"/>
    <mergeCell ref="W6:Y6"/>
    <mergeCell ref="K7:M7"/>
    <mergeCell ref="W7:Y7"/>
    <mergeCell ref="O6:Q6"/>
    <mergeCell ref="S6:U6"/>
    <mergeCell ref="O7:Q7"/>
    <mergeCell ref="S7:U7"/>
  </mergeCells>
  <printOptions/>
  <pageMargins left="0.75" right="0.75" top="1" bottom="1" header="0.4921259845" footer="0.492125984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4"/>
  <sheetViews>
    <sheetView zoomScale="65" zoomScaleNormal="65" workbookViewId="0" topLeftCell="D1">
      <selection activeCell="I58" sqref="I58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8.7109375" style="107" bestFit="1" customWidth="1"/>
    <col min="13" max="13" width="9.421875" style="106" customWidth="1"/>
    <col min="14" max="14" width="1.57421875" style="106" customWidth="1"/>
    <col min="15" max="15" width="12.28125" style="106" bestFit="1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3.421875" style="108" customWidth="1"/>
    <col min="20" max="20" width="8.7109375" style="107" bestFit="1" customWidth="1"/>
    <col min="21" max="21" width="9.8515625" style="108" customWidth="1"/>
    <col min="22" max="22" width="1.7109375" style="108" customWidth="1"/>
    <col min="23" max="23" width="12.140625" style="108" bestFit="1" customWidth="1"/>
    <col min="24" max="24" width="8.7109375" style="107" bestFit="1" customWidth="1"/>
    <col min="25" max="25" width="11.140625" style="109" bestFit="1" customWidth="1"/>
    <col min="26" max="26" width="3.421875" style="106" customWidth="1"/>
    <col min="27" max="27" width="13.00390625" style="106" bestFit="1" customWidth="1"/>
    <col min="28" max="28" width="8.7109375" style="107" bestFit="1" customWidth="1"/>
    <col min="29" max="29" width="11.281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3.00390625" style="106" bestFit="1" customWidth="1"/>
    <col min="36" max="16384" width="11.421875" style="106" customWidth="1"/>
  </cols>
  <sheetData>
    <row r="1" ht="15" customHeight="1"/>
    <row r="2" spans="1:28" ht="1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AB2" s="106"/>
    </row>
    <row r="3" spans="1:28" ht="15">
      <c r="A3" s="257" t="s">
        <v>134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AB3" s="106"/>
    </row>
    <row r="4" spans="1:28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58" t="s">
        <v>168</v>
      </c>
      <c r="J5" s="258"/>
      <c r="K5" s="258"/>
      <c r="L5" s="105"/>
      <c r="M5" s="258" t="s">
        <v>169</v>
      </c>
      <c r="N5" s="258"/>
      <c r="O5" s="258"/>
      <c r="P5" s="105"/>
      <c r="Q5" s="258" t="s">
        <v>170</v>
      </c>
      <c r="R5" s="258"/>
      <c r="S5" s="258"/>
      <c r="T5" s="105"/>
      <c r="U5" s="258" t="s">
        <v>171</v>
      </c>
      <c r="V5" s="258"/>
      <c r="W5" s="258"/>
      <c r="X5" s="105"/>
      <c r="Y5" s="258" t="s">
        <v>172</v>
      </c>
      <c r="Z5" s="258"/>
      <c r="AA5" s="258"/>
      <c r="AB5" s="105"/>
      <c r="AC5" s="258" t="s">
        <v>173</v>
      </c>
      <c r="AD5" s="258"/>
      <c r="AE5" s="258"/>
      <c r="AG5" s="258" t="s">
        <v>174</v>
      </c>
      <c r="AH5" s="258"/>
      <c r="AI5" s="258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55"/>
      <c r="J6" s="255"/>
      <c r="K6" s="255"/>
      <c r="L6" s="121"/>
      <c r="M6" s="255"/>
      <c r="N6" s="255"/>
      <c r="O6" s="255"/>
      <c r="P6" s="121"/>
      <c r="Q6" s="255"/>
      <c r="R6" s="255"/>
      <c r="S6" s="255"/>
      <c r="T6" s="121"/>
      <c r="U6" s="255"/>
      <c r="V6" s="255"/>
      <c r="W6" s="255"/>
      <c r="X6" s="121"/>
      <c r="Y6" s="255"/>
      <c r="Z6" s="255"/>
      <c r="AA6" s="255"/>
      <c r="AB6" s="121"/>
      <c r="AC6" s="255"/>
      <c r="AD6" s="255"/>
      <c r="AE6" s="255"/>
      <c r="AG6" s="255"/>
      <c r="AH6" s="255"/>
      <c r="AI6" s="255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56" t="s">
        <v>103</v>
      </c>
      <c r="J7" s="256"/>
      <c r="K7" s="256"/>
      <c r="L7" s="113"/>
      <c r="M7" s="256" t="s">
        <v>103</v>
      </c>
      <c r="N7" s="256"/>
      <c r="O7" s="256"/>
      <c r="P7" s="113"/>
      <c r="Q7" s="256" t="s">
        <v>103</v>
      </c>
      <c r="R7" s="256"/>
      <c r="S7" s="256"/>
      <c r="T7" s="113"/>
      <c r="U7" s="256" t="s">
        <v>103</v>
      </c>
      <c r="V7" s="256"/>
      <c r="W7" s="256"/>
      <c r="X7" s="113"/>
      <c r="Y7" s="256" t="s">
        <v>103</v>
      </c>
      <c r="Z7" s="256"/>
      <c r="AA7" s="256"/>
      <c r="AB7" s="113"/>
      <c r="AC7" s="256" t="s">
        <v>103</v>
      </c>
      <c r="AD7" s="256"/>
      <c r="AE7" s="256"/>
      <c r="AG7" s="256" t="s">
        <v>103</v>
      </c>
      <c r="AH7" s="256"/>
      <c r="AI7" s="256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177901</v>
      </c>
      <c r="L10" s="97">
        <v>1</v>
      </c>
      <c r="M10" s="130"/>
      <c r="N10" s="130"/>
      <c r="O10" s="130">
        <f>+S10-K10</f>
        <v>158848</v>
      </c>
      <c r="P10" s="97">
        <v>1</v>
      </c>
      <c r="Q10" s="130"/>
      <c r="R10" s="130"/>
      <c r="S10" s="211">
        <v>336749</v>
      </c>
      <c r="T10" s="97">
        <v>1</v>
      </c>
      <c r="U10" s="130"/>
      <c r="V10" s="130"/>
      <c r="W10" s="130">
        <f>+AA10-S10</f>
        <v>141785</v>
      </c>
      <c r="X10" s="97">
        <v>1</v>
      </c>
      <c r="Y10" s="130"/>
      <c r="Z10" s="130"/>
      <c r="AA10" s="211">
        <v>478534</v>
      </c>
      <c r="AB10" s="97">
        <v>1</v>
      </c>
      <c r="AC10" s="130"/>
      <c r="AD10" s="130"/>
      <c r="AE10" s="130">
        <f>+AI10-AA10</f>
        <v>161555</v>
      </c>
      <c r="AG10" s="130"/>
      <c r="AH10" s="130"/>
      <c r="AI10" s="211">
        <v>640089</v>
      </c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G11" s="130"/>
      <c r="AH11" s="130"/>
      <c r="AI11" s="211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12">
        <v>-88357</v>
      </c>
      <c r="L12" s="100">
        <f>+K12/-K$10</f>
        <v>0.4966638748517434</v>
      </c>
      <c r="M12" s="124"/>
      <c r="N12" s="124"/>
      <c r="O12" s="133">
        <f>+S12-K12</f>
        <v>-78138</v>
      </c>
      <c r="P12" s="100">
        <f>+O12/-O$10</f>
        <v>0.4919042103142627</v>
      </c>
      <c r="Q12" s="124"/>
      <c r="R12" s="124"/>
      <c r="S12" s="212">
        <v>-166495</v>
      </c>
      <c r="T12" s="100">
        <f>+S12/-S$10</f>
        <v>0.49441869166649344</v>
      </c>
      <c r="U12" s="124"/>
      <c r="V12" s="124"/>
      <c r="W12" s="133">
        <f>+AA12-S12</f>
        <v>-70882</v>
      </c>
      <c r="X12" s="100">
        <f>+W12/-W$10</f>
        <v>0.4999259442113059</v>
      </c>
      <c r="Y12" s="124"/>
      <c r="Z12" s="124"/>
      <c r="AA12" s="212">
        <f>-237527+150</f>
        <v>-237377</v>
      </c>
      <c r="AB12" s="100">
        <f>+AA12/-AA$10</f>
        <v>0.49605043737749044</v>
      </c>
      <c r="AC12" s="124"/>
      <c r="AD12" s="124"/>
      <c r="AE12" s="133">
        <f>+AI12-AA12</f>
        <v>-80422</v>
      </c>
      <c r="AG12" s="124"/>
      <c r="AH12" s="124"/>
      <c r="AI12" s="212">
        <v>-317799</v>
      </c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G13" s="124"/>
      <c r="AH13" s="124"/>
      <c r="AI13" s="213"/>
    </row>
    <row r="14" spans="1:35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89544</v>
      </c>
      <c r="L14" s="97">
        <f>+K14/-K$10</f>
        <v>-0.5033361251482567</v>
      </c>
      <c r="M14" s="130"/>
      <c r="N14" s="130"/>
      <c r="O14" s="134">
        <f>+O10+O12</f>
        <v>80710</v>
      </c>
      <c r="P14" s="97">
        <f>+O14/-O$10</f>
        <v>-0.5080957896857373</v>
      </c>
      <c r="Q14" s="130"/>
      <c r="R14" s="130"/>
      <c r="S14" s="214">
        <f>+S10+S12</f>
        <v>170254</v>
      </c>
      <c r="T14" s="97">
        <f>+S14/-S$10</f>
        <v>-0.5055813083335066</v>
      </c>
      <c r="U14" s="130"/>
      <c r="V14" s="130"/>
      <c r="W14" s="134">
        <f>+W10+W12</f>
        <v>70903</v>
      </c>
      <c r="X14" s="97">
        <f>+W14/-W$10</f>
        <v>-0.5000740557886941</v>
      </c>
      <c r="Y14" s="130"/>
      <c r="Z14" s="130"/>
      <c r="AA14" s="214">
        <f>+AA10+AA12</f>
        <v>241157</v>
      </c>
      <c r="AB14" s="97">
        <f>+AA14/-AA$10</f>
        <v>-0.5039495626225096</v>
      </c>
      <c r="AC14" s="130"/>
      <c r="AD14" s="130"/>
      <c r="AE14" s="134">
        <f>+AE10+AE12</f>
        <v>81133</v>
      </c>
      <c r="AG14" s="130"/>
      <c r="AH14" s="130"/>
      <c r="AI14" s="134">
        <f>+AI10+AI12</f>
        <v>322290</v>
      </c>
    </row>
    <row r="15" spans="1:35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G15" s="130"/>
      <c r="AH15" s="130"/>
      <c r="AI15" s="211"/>
    </row>
    <row r="16" spans="1:35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15">
        <f>-41575-200</f>
        <v>-41775</v>
      </c>
      <c r="L16" s="100">
        <f aca="true" t="shared" si="0" ref="L16:L21">+K16/-K$10</f>
        <v>0.23482161426861006</v>
      </c>
      <c r="M16" s="124"/>
      <c r="N16" s="124"/>
      <c r="O16" s="124">
        <f aca="true" t="shared" si="1" ref="O16:O21">+S16-K16</f>
        <v>-38922</v>
      </c>
      <c r="P16" s="100">
        <f aca="true" t="shared" si="2" ref="P16:P21">+O16/-O$10</f>
        <v>0.2450266921837228</v>
      </c>
      <c r="Q16" s="124"/>
      <c r="R16" s="124"/>
      <c r="S16" s="215">
        <f>-80547-150</f>
        <v>-80697</v>
      </c>
      <c r="T16" s="100">
        <f aca="true" t="shared" si="3" ref="T16:T21">+S16/-S$10</f>
        <v>0.2396354554876184</v>
      </c>
      <c r="U16" s="124"/>
      <c r="V16" s="124"/>
      <c r="W16" s="124">
        <f aca="true" t="shared" si="4" ref="W16:W21">+AA16-S16</f>
        <v>-34017</v>
      </c>
      <c r="X16" s="100">
        <f aca="true" t="shared" si="5" ref="X16:X21">+W16/-W$10</f>
        <v>0.23991959657227493</v>
      </c>
      <c r="Y16" s="124"/>
      <c r="Z16" s="124"/>
      <c r="AA16" s="215">
        <f>-114564-150</f>
        <v>-114714</v>
      </c>
      <c r="AB16" s="100">
        <f aca="true" t="shared" si="6" ref="AB16:AB21">+AA16/-AA$10</f>
        <v>0.23971964374527202</v>
      </c>
      <c r="AC16" s="124"/>
      <c r="AD16" s="124"/>
      <c r="AE16" s="124">
        <f aca="true" t="shared" si="7" ref="AE16:AE21">+AI16-AA16</f>
        <v>-35934</v>
      </c>
      <c r="AG16" s="124"/>
      <c r="AH16" s="124"/>
      <c r="AI16" s="215">
        <v>-150648</v>
      </c>
    </row>
    <row r="17" spans="1:35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15">
        <f>-9089+41-100</f>
        <v>-9148</v>
      </c>
      <c r="L17" s="100">
        <f t="shared" si="0"/>
        <v>0.051421858224518134</v>
      </c>
      <c r="M17" s="124"/>
      <c r="N17" s="124"/>
      <c r="O17" s="124">
        <f t="shared" si="1"/>
        <v>-8202</v>
      </c>
      <c r="P17" s="100">
        <f t="shared" si="2"/>
        <v>0.05163426672038678</v>
      </c>
      <c r="Q17" s="124"/>
      <c r="R17" s="124"/>
      <c r="S17" s="215">
        <f>-17710+360</f>
        <v>-17350</v>
      </c>
      <c r="T17" s="100">
        <f t="shared" si="3"/>
        <v>0.0515220535176051</v>
      </c>
      <c r="U17" s="124"/>
      <c r="V17" s="124"/>
      <c r="W17" s="124">
        <f t="shared" si="4"/>
        <v>-7136</v>
      </c>
      <c r="X17" s="100">
        <f t="shared" si="5"/>
        <v>0.05032972458299538</v>
      </c>
      <c r="Y17" s="124"/>
      <c r="Z17" s="124"/>
      <c r="AA17" s="215">
        <v>-24486</v>
      </c>
      <c r="AB17" s="100">
        <f t="shared" si="6"/>
        <v>0.05116877797606858</v>
      </c>
      <c r="AC17" s="124"/>
      <c r="AD17" s="124"/>
      <c r="AE17" s="124">
        <f t="shared" si="7"/>
        <v>-7887</v>
      </c>
      <c r="AG17" s="124"/>
      <c r="AH17" s="124"/>
      <c r="AI17" s="215">
        <v>-32373</v>
      </c>
    </row>
    <row r="18" spans="1:35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15">
        <f>-17299-100</f>
        <v>-17399</v>
      </c>
      <c r="L18" s="100">
        <f t="shared" si="0"/>
        <v>0.09780158627551279</v>
      </c>
      <c r="M18" s="124"/>
      <c r="N18" s="124"/>
      <c r="O18" s="124">
        <f t="shared" si="1"/>
        <v>-16230</v>
      </c>
      <c r="P18" s="100">
        <f t="shared" si="2"/>
        <v>0.10217314665592264</v>
      </c>
      <c r="Q18" s="124"/>
      <c r="R18" s="124"/>
      <c r="S18" s="215">
        <f>-33419-210</f>
        <v>-33629</v>
      </c>
      <c r="T18" s="100">
        <f t="shared" si="3"/>
        <v>0.09986369669991596</v>
      </c>
      <c r="U18" s="124"/>
      <c r="V18" s="124"/>
      <c r="W18" s="124">
        <f t="shared" si="4"/>
        <v>-15012</v>
      </c>
      <c r="X18" s="100">
        <f t="shared" si="5"/>
        <v>0.10587861903586417</v>
      </c>
      <c r="Y18" s="124"/>
      <c r="Z18" s="124"/>
      <c r="AA18" s="215">
        <v>-48641</v>
      </c>
      <c r="AB18" s="100">
        <f t="shared" si="6"/>
        <v>0.10164586006427966</v>
      </c>
      <c r="AC18" s="124"/>
      <c r="AD18" s="124"/>
      <c r="AE18" s="124">
        <f t="shared" si="7"/>
        <v>-14814</v>
      </c>
      <c r="AG18" s="124"/>
      <c r="AH18" s="124"/>
      <c r="AI18" s="215">
        <v>-63455</v>
      </c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>
        <v>297</v>
      </c>
      <c r="L19" s="100">
        <f t="shared" si="0"/>
        <v>-0.001669467850096402</v>
      </c>
      <c r="M19" s="132"/>
      <c r="N19" s="132"/>
      <c r="O19" s="124">
        <f t="shared" si="1"/>
        <v>172</v>
      </c>
      <c r="P19" s="100">
        <f t="shared" si="2"/>
        <v>-0.0010827961321514907</v>
      </c>
      <c r="Q19" s="132"/>
      <c r="R19" s="132"/>
      <c r="S19" s="215">
        <v>469</v>
      </c>
      <c r="T19" s="100">
        <f t="shared" si="3"/>
        <v>-0.0013927287089196998</v>
      </c>
      <c r="U19" s="132"/>
      <c r="V19" s="132"/>
      <c r="W19" s="124">
        <f t="shared" si="4"/>
        <v>126</v>
      </c>
      <c r="X19" s="100">
        <f t="shared" si="5"/>
        <v>-0.0008886694643297951</v>
      </c>
      <c r="Y19" s="132"/>
      <c r="Z19" s="132"/>
      <c r="AA19" s="215">
        <v>595</v>
      </c>
      <c r="AB19" s="100">
        <f t="shared" si="6"/>
        <v>-0.0012433808256048682</v>
      </c>
      <c r="AC19" s="132"/>
      <c r="AD19" s="132"/>
      <c r="AE19" s="124">
        <f t="shared" si="7"/>
        <v>241</v>
      </c>
      <c r="AG19" s="132"/>
      <c r="AH19" s="132"/>
      <c r="AI19" s="215">
        <v>836</v>
      </c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>
        <v>-32</v>
      </c>
      <c r="L20" s="100">
        <f t="shared" si="0"/>
        <v>0.00017987532391611064</v>
      </c>
      <c r="M20" s="132"/>
      <c r="N20" s="132"/>
      <c r="O20" s="124">
        <f t="shared" si="1"/>
        <v>-133</v>
      </c>
      <c r="P20" s="100">
        <f t="shared" si="2"/>
        <v>0.0008372784045124899</v>
      </c>
      <c r="Q20" s="132"/>
      <c r="R20" s="132"/>
      <c r="S20" s="215">
        <v>-165</v>
      </c>
      <c r="T20" s="100">
        <f t="shared" si="3"/>
        <v>0.0004899791833086364</v>
      </c>
      <c r="U20" s="132"/>
      <c r="V20" s="132"/>
      <c r="W20" s="124">
        <f t="shared" si="4"/>
        <v>-131</v>
      </c>
      <c r="X20" s="100">
        <f t="shared" si="5"/>
        <v>0.0009239341256127235</v>
      </c>
      <c r="Y20" s="132"/>
      <c r="Z20" s="132"/>
      <c r="AA20" s="215">
        <v>-296</v>
      </c>
      <c r="AB20" s="100">
        <f t="shared" si="6"/>
        <v>0.0006185558392925058</v>
      </c>
      <c r="AC20" s="132"/>
      <c r="AD20" s="132"/>
      <c r="AE20" s="124">
        <f t="shared" si="7"/>
        <v>-272</v>
      </c>
      <c r="AG20" s="132"/>
      <c r="AH20" s="132"/>
      <c r="AI20" s="215">
        <v>-568</v>
      </c>
    </row>
    <row r="21" spans="1:35" ht="15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G21" s="124"/>
      <c r="AH21" s="124"/>
      <c r="AI21" s="212"/>
    </row>
    <row r="22" spans="1:35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G22" s="124"/>
      <c r="AH22" s="124"/>
      <c r="AI22" s="213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25205</v>
      </c>
      <c r="J23" s="138"/>
      <c r="K23" s="216"/>
      <c r="L23" s="102"/>
      <c r="M23" s="138">
        <f>+O26+M24</f>
        <v>21466</v>
      </c>
      <c r="N23" s="138"/>
      <c r="O23" s="137"/>
      <c r="P23" s="102"/>
      <c r="Q23" s="138">
        <f>+S26+Q24</f>
        <v>46671</v>
      </c>
      <c r="R23" s="138"/>
      <c r="S23" s="216"/>
      <c r="T23" s="102"/>
      <c r="U23" s="138">
        <f>+Y23-Q23</f>
        <v>18739</v>
      </c>
      <c r="V23" s="138"/>
      <c r="W23" s="137"/>
      <c r="X23" s="102"/>
      <c r="Y23" s="138">
        <f>+Y24+AA26</f>
        <v>65410</v>
      </c>
      <c r="Z23" s="138"/>
      <c r="AA23" s="216"/>
      <c r="AB23" s="102"/>
      <c r="AC23" s="138">
        <f>+AE26+AC24</f>
        <v>27037</v>
      </c>
      <c r="AD23" s="138"/>
      <c r="AE23" s="137"/>
      <c r="AG23" s="138">
        <f>+AG24+AI26</f>
        <v>92447</v>
      </c>
      <c r="AH23" s="138"/>
      <c r="AI23" s="21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3718</v>
      </c>
      <c r="J24" s="138"/>
      <c r="K24" s="216"/>
      <c r="L24" s="102"/>
      <c r="M24" s="138">
        <f>+Q24-I24</f>
        <v>4071</v>
      </c>
      <c r="N24" s="138"/>
      <c r="O24" s="137"/>
      <c r="P24" s="102"/>
      <c r="Q24" s="138">
        <f>7784+5</f>
        <v>7789</v>
      </c>
      <c r="R24" s="138"/>
      <c r="S24" s="216"/>
      <c r="T24" s="102"/>
      <c r="U24" s="218">
        <f>+Y24-Q24</f>
        <v>4006</v>
      </c>
      <c r="V24" s="138"/>
      <c r="W24" s="137"/>
      <c r="X24" s="102"/>
      <c r="Y24" s="138">
        <v>11795</v>
      </c>
      <c r="Z24" s="138"/>
      <c r="AA24" s="216"/>
      <c r="AB24" s="102"/>
      <c r="AC24" s="218">
        <f>+AG24-Y24</f>
        <v>4570</v>
      </c>
      <c r="AD24" s="138"/>
      <c r="AE24" s="137"/>
      <c r="AG24" s="138">
        <v>16365</v>
      </c>
      <c r="AH24" s="138"/>
      <c r="AI24" s="216"/>
    </row>
    <row r="25" spans="1:35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G25" s="124"/>
      <c r="AH25" s="124"/>
      <c r="AI25" s="213"/>
    </row>
    <row r="26" spans="1:35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21487</v>
      </c>
      <c r="L26" s="97">
        <f>+K26/-K$10</f>
        <v>-0.12078065890579592</v>
      </c>
      <c r="M26" s="141"/>
      <c r="N26" s="141"/>
      <c r="O26" s="141">
        <f>+O14+O16+O17+O18+O21+O19+O20</f>
        <v>17395</v>
      </c>
      <c r="P26" s="97">
        <f>+O26/-O$10</f>
        <v>-0.10950720185334407</v>
      </c>
      <c r="Q26" s="141"/>
      <c r="R26" s="141"/>
      <c r="S26" s="219">
        <f>+S14+S16+S17+S18+S19+S20+S21</f>
        <v>38882</v>
      </c>
      <c r="T26" s="97">
        <f>+S26/-S$10</f>
        <v>-0.11546285215397818</v>
      </c>
      <c r="U26" s="141"/>
      <c r="V26" s="141"/>
      <c r="W26" s="187">
        <f>+W14+W16+W17+W18+W21+W19+W20</f>
        <v>14733</v>
      </c>
      <c r="X26" s="97">
        <f>+W26/-W$10</f>
        <v>-0.10391085093627676</v>
      </c>
      <c r="Y26" s="141"/>
      <c r="Z26" s="141"/>
      <c r="AA26" s="219">
        <f>+AA14+AA16+AA17+AA18+AA19+AA20+AA21</f>
        <v>53615</v>
      </c>
      <c r="AB26" s="97">
        <f>+AA26/-AA$10</f>
        <v>-0.11204010582320169</v>
      </c>
      <c r="AC26" s="141"/>
      <c r="AD26" s="141"/>
      <c r="AE26" s="187">
        <f>+AE14+AE16+AE17+AE18+AE21+AE19+AE20</f>
        <v>22467</v>
      </c>
      <c r="AG26" s="141"/>
      <c r="AH26" s="141"/>
      <c r="AI26" s="187">
        <f>+AI14+AI16+AI17+AI18+AI21+AI19+AI20</f>
        <v>76082</v>
      </c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15">
        <v>-11</v>
      </c>
      <c r="L28" s="100">
        <f>+K28/-K$10</f>
        <v>6.183214259616304E-05</v>
      </c>
      <c r="M28" s="124"/>
      <c r="N28" s="124"/>
      <c r="O28" s="124">
        <f>+S28-K28</f>
        <v>-5</v>
      </c>
      <c r="P28" s="100">
        <f>+O28/-O$10</f>
        <v>3.1476631748589844E-05</v>
      </c>
      <c r="Q28" s="124"/>
      <c r="R28" s="124"/>
      <c r="S28" s="215">
        <v>-16</v>
      </c>
      <c r="T28" s="100">
        <f>+S28/-S$10</f>
        <v>4.7513132926898076E-05</v>
      </c>
      <c r="U28" s="124"/>
      <c r="V28" s="124"/>
      <c r="W28" s="124">
        <f>+AA28-S28</f>
        <v>-8</v>
      </c>
      <c r="X28" s="100">
        <f>+W28/-W$10</f>
        <v>5.6423458052685407E-05</v>
      </c>
      <c r="Y28" s="124"/>
      <c r="Z28" s="124"/>
      <c r="AA28" s="215">
        <v>-24</v>
      </c>
      <c r="AB28" s="100">
        <f>+AA28/-AA$10</f>
        <v>5.015317615885183E-05</v>
      </c>
      <c r="AC28" s="124"/>
      <c r="AD28" s="124"/>
      <c r="AE28" s="124">
        <f>+AI28-AA28</f>
        <v>-10</v>
      </c>
      <c r="AG28" s="124"/>
      <c r="AH28" s="124"/>
      <c r="AI28" s="215">
        <v>-34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15">
        <v>2539</v>
      </c>
      <c r="L29" s="100">
        <f>+K29/-K$10</f>
        <v>-0.014271982731968905</v>
      </c>
      <c r="M29" s="124"/>
      <c r="N29" s="124"/>
      <c r="O29" s="124">
        <f>+S29-K29</f>
        <v>1567</v>
      </c>
      <c r="P29" s="100">
        <f>+O29/-O$10</f>
        <v>-0.009864776390008058</v>
      </c>
      <c r="Q29" s="124"/>
      <c r="R29" s="124"/>
      <c r="S29" s="215">
        <v>4106</v>
      </c>
      <c r="T29" s="100">
        <f>+S29/-S$10</f>
        <v>-0.01219305773736522</v>
      </c>
      <c r="U29" s="124"/>
      <c r="V29" s="124"/>
      <c r="W29" s="124">
        <f>+AA29-S29</f>
        <v>778</v>
      </c>
      <c r="X29" s="100">
        <f>+W29/-W$10</f>
        <v>-0.005487181295623656</v>
      </c>
      <c r="Y29" s="124"/>
      <c r="Z29" s="124"/>
      <c r="AA29" s="215">
        <f>5299-415</f>
        <v>4884</v>
      </c>
      <c r="AB29" s="100">
        <f>+AA29/-AA$10</f>
        <v>-0.010206171348326347</v>
      </c>
      <c r="AC29" s="124"/>
      <c r="AD29" s="124"/>
      <c r="AE29" s="124">
        <f>+AI29-AA29</f>
        <v>394</v>
      </c>
      <c r="AG29" s="124"/>
      <c r="AH29" s="124"/>
      <c r="AI29" s="215">
        <v>5278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15">
        <v>-1238</v>
      </c>
      <c r="L30" s="100">
        <f>+K30/-K$10</f>
        <v>0.00695892659400453</v>
      </c>
      <c r="M30" s="124"/>
      <c r="N30" s="124"/>
      <c r="O30" s="124">
        <f>+S30-K30</f>
        <v>-1217</v>
      </c>
      <c r="P30" s="100">
        <f>+O30/-O$10</f>
        <v>0.007661412167606769</v>
      </c>
      <c r="Q30" s="124"/>
      <c r="R30" s="124"/>
      <c r="S30" s="215">
        <v>-2455</v>
      </c>
      <c r="T30" s="100">
        <f>+S30/-S$10</f>
        <v>0.0072902963334709235</v>
      </c>
      <c r="U30" s="124"/>
      <c r="V30" s="124"/>
      <c r="W30" s="124">
        <f>+AA30-S30</f>
        <v>-1122</v>
      </c>
      <c r="X30" s="100">
        <f>+W30/-W$10</f>
        <v>0.007913389991889128</v>
      </c>
      <c r="Y30" s="124"/>
      <c r="Z30" s="124"/>
      <c r="AA30" s="215">
        <v>-3577</v>
      </c>
      <c r="AB30" s="100">
        <f>+AA30/-AA$10</f>
        <v>0.0074749129633422074</v>
      </c>
      <c r="AC30" s="124"/>
      <c r="AD30" s="124"/>
      <c r="AE30" s="124">
        <f>+AI30-AA30</f>
        <v>-2424</v>
      </c>
      <c r="AG30" s="124"/>
      <c r="AH30" s="124"/>
      <c r="AI30" s="215">
        <v>-6001</v>
      </c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15">
        <v>-1057</v>
      </c>
      <c r="L31" s="100">
        <f>+K31/-K$10</f>
        <v>0.0059415067931040295</v>
      </c>
      <c r="M31" s="124"/>
      <c r="N31" s="124"/>
      <c r="O31" s="124">
        <f>+S31-K31</f>
        <v>642</v>
      </c>
      <c r="P31" s="100">
        <f>+O31/-O$10</f>
        <v>-0.004041599516518936</v>
      </c>
      <c r="Q31" s="124"/>
      <c r="R31" s="124"/>
      <c r="S31" s="215">
        <v>-415</v>
      </c>
      <c r="T31" s="100">
        <f>+S31/-S$10</f>
        <v>0.0012323718852914188</v>
      </c>
      <c r="U31" s="124"/>
      <c r="V31" s="124"/>
      <c r="W31" s="124">
        <f>+AA31-S31</f>
        <v>337</v>
      </c>
      <c r="X31" s="100">
        <f>+W31/-W$10</f>
        <v>-0.0023768381704693726</v>
      </c>
      <c r="Y31" s="124"/>
      <c r="Z31" s="124"/>
      <c r="AA31" s="215">
        <v>-78</v>
      </c>
      <c r="AB31" s="100">
        <f>+AA31/-AA$10</f>
        <v>0.00016299782251626843</v>
      </c>
      <c r="AC31" s="124"/>
      <c r="AD31" s="124"/>
      <c r="AE31" s="124">
        <f>+AI31-AA31</f>
        <v>726</v>
      </c>
      <c r="AG31" s="124"/>
      <c r="AH31" s="124"/>
      <c r="AI31" s="215">
        <v>648</v>
      </c>
    </row>
    <row r="32" spans="1:35" ht="15" customHeight="1" thickBot="1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12">
        <v>363</v>
      </c>
      <c r="L32" s="100">
        <f>+K32/-K$10</f>
        <v>-0.00204046070567338</v>
      </c>
      <c r="M32" s="124"/>
      <c r="N32" s="124"/>
      <c r="O32" s="124">
        <f>+S32-K32</f>
        <v>379</v>
      </c>
      <c r="P32" s="100">
        <f>+O32/-O$10</f>
        <v>-0.0023859286865431104</v>
      </c>
      <c r="Q32" s="124"/>
      <c r="R32" s="124"/>
      <c r="S32" s="212">
        <v>742</v>
      </c>
      <c r="T32" s="100">
        <f>+S32/-S$10</f>
        <v>-0.0022034215394848983</v>
      </c>
      <c r="U32" s="124"/>
      <c r="V32" s="124"/>
      <c r="W32" s="133">
        <f>+AA32-S32</f>
        <v>360</v>
      </c>
      <c r="X32" s="100">
        <f>+W32/-W$10</f>
        <v>-0.002539055612370843</v>
      </c>
      <c r="Y32" s="124"/>
      <c r="Z32" s="124"/>
      <c r="AA32" s="212">
        <v>1102</v>
      </c>
      <c r="AB32" s="100">
        <f>+AA32/-AA$10</f>
        <v>-0.0023028666719606132</v>
      </c>
      <c r="AC32" s="124"/>
      <c r="AD32" s="124"/>
      <c r="AE32" s="231">
        <f>+AI32-AA32</f>
        <v>1540</v>
      </c>
      <c r="AG32" s="124"/>
      <c r="AH32" s="124"/>
      <c r="AI32" s="212">
        <v>2642</v>
      </c>
    </row>
    <row r="33" spans="1:35" ht="6.75" customHeight="1" thickTop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22083</v>
      </c>
      <c r="L34" s="97">
        <f>+K34/-K$10</f>
        <v>-0.12413083681373348</v>
      </c>
      <c r="M34" s="130"/>
      <c r="N34" s="130"/>
      <c r="O34" s="205">
        <f>+O26+O28+O29+O30+O31+O32</f>
        <v>18761</v>
      </c>
      <c r="P34" s="97">
        <f>+O34/-O$10</f>
        <v>-0.11810661764705882</v>
      </c>
      <c r="Q34" s="130"/>
      <c r="R34" s="130"/>
      <c r="S34" s="204">
        <f>+S26+S28+S29+S30+S31+S32</f>
        <v>40844</v>
      </c>
      <c r="T34" s="97">
        <f>+S34/-S$10</f>
        <v>-0.12128915007913907</v>
      </c>
      <c r="U34" s="130"/>
      <c r="V34" s="130"/>
      <c r="W34" s="205">
        <f>+W26+W29+W30+W32+W28+W31</f>
        <v>15078</v>
      </c>
      <c r="X34" s="97">
        <f>+W34/-W$10</f>
        <v>-0.10634411256479881</v>
      </c>
      <c r="Y34" s="130"/>
      <c r="Z34" s="130"/>
      <c r="AA34" s="204">
        <f>+AA26+AA28+AA29+AA30+AA31+AA32</f>
        <v>55922</v>
      </c>
      <c r="AB34" s="97">
        <f>+AA34/-AA$10</f>
        <v>-0.11686107988147133</v>
      </c>
      <c r="AC34" s="130"/>
      <c r="AD34" s="130"/>
      <c r="AE34" s="205">
        <f>+AE26+AE29+AE30+AE32+AE28+AE31</f>
        <v>22693</v>
      </c>
      <c r="AG34" s="130"/>
      <c r="AH34" s="130"/>
      <c r="AI34" s="205">
        <f>+AI26+AI29+AI30+AI32+AI28+AI31</f>
        <v>78615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15">
        <f>-8298+122</f>
        <v>-8176</v>
      </c>
      <c r="L36" s="100">
        <f>+K36/-K$10</f>
        <v>0.04595814526056627</v>
      </c>
      <c r="M36" s="124"/>
      <c r="N36" s="124"/>
      <c r="O36" s="124">
        <f>+S36-K36</f>
        <v>-6388</v>
      </c>
      <c r="P36" s="100">
        <f>+O36/-O$10</f>
        <v>0.04021454472199839</v>
      </c>
      <c r="Q36" s="124"/>
      <c r="R36" s="124"/>
      <c r="S36" s="215">
        <f>-14564</f>
        <v>-14564</v>
      </c>
      <c r="T36" s="100">
        <f>+S36/-S$10</f>
        <v>0.043248829246708975</v>
      </c>
      <c r="U36" s="124"/>
      <c r="V36" s="124"/>
      <c r="W36" s="124">
        <f>+AA36-S36</f>
        <v>-5110</v>
      </c>
      <c r="X36" s="100">
        <f>+W36/-W$10</f>
        <v>0.036040483831152804</v>
      </c>
      <c r="Y36" s="124"/>
      <c r="Z36" s="124"/>
      <c r="AA36" s="215">
        <f>-19820+145+1</f>
        <v>-19674</v>
      </c>
      <c r="AB36" s="100">
        <f>+AA36/-AA$10</f>
        <v>0.041113066156218785</v>
      </c>
      <c r="AC36" s="124"/>
      <c r="AD36" s="124"/>
      <c r="AE36" s="124">
        <f>+AI36-AA36</f>
        <v>-3839.7999999999993</v>
      </c>
      <c r="AG36" s="124"/>
      <c r="AH36" s="124"/>
      <c r="AI36" s="215">
        <v>-23513.8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13907</v>
      </c>
      <c r="L38" s="100">
        <f>+K38/-K$10</f>
        <v>-0.07817269155316721</v>
      </c>
      <c r="M38" s="124"/>
      <c r="N38" s="124"/>
      <c r="O38" s="143">
        <f>SUM(O34:O36)</f>
        <v>12373</v>
      </c>
      <c r="P38" s="100">
        <f>+O38/-O$10</f>
        <v>-0.07789207292506044</v>
      </c>
      <c r="Q38" s="124"/>
      <c r="R38" s="124"/>
      <c r="S38" s="206">
        <f>+S34+S36</f>
        <v>26280</v>
      </c>
      <c r="T38" s="100">
        <f>+S38/-S$10</f>
        <v>-0.0780403208324301</v>
      </c>
      <c r="U38" s="144"/>
      <c r="V38" s="144"/>
      <c r="W38" s="188">
        <f>SUM(W34:W36)</f>
        <v>9968</v>
      </c>
      <c r="X38" s="100">
        <f>+W38/-W$10</f>
        <v>-0.07030362873364601</v>
      </c>
      <c r="Y38" s="124"/>
      <c r="Z38" s="124"/>
      <c r="AA38" s="206">
        <f>+AA34+AA36</f>
        <v>36248</v>
      </c>
      <c r="AB38" s="100">
        <f>+AA38/-AA$10</f>
        <v>-0.07574801372525254</v>
      </c>
      <c r="AC38" s="144"/>
      <c r="AD38" s="144"/>
      <c r="AE38" s="188">
        <f>SUM(AE34:AE36)</f>
        <v>18853.2</v>
      </c>
      <c r="AG38" s="124"/>
      <c r="AH38" s="124"/>
      <c r="AI38" s="188">
        <f>SUM(AI34:AI36)</f>
        <v>55101.2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12739</v>
      </c>
      <c r="L41" s="179">
        <f>+K41/-K$10</f>
        <v>-0.07160724223022917</v>
      </c>
      <c r="M41" s="124"/>
      <c r="N41" s="124"/>
      <c r="O41" s="124">
        <f>+S41-K41</f>
        <v>10908</v>
      </c>
      <c r="P41" s="179">
        <f>+O41/-O$10</f>
        <v>-0.0686694198227236</v>
      </c>
      <c r="Q41" s="124"/>
      <c r="R41" s="124"/>
      <c r="S41" s="215">
        <f>+S38-S42</f>
        <v>23647</v>
      </c>
      <c r="T41" s="179">
        <f>+S41/-S$10</f>
        <v>-0.07022144089514742</v>
      </c>
      <c r="U41" s="124"/>
      <c r="V41" s="124"/>
      <c r="W41" s="207">
        <f>+AA41-S41</f>
        <v>8807</v>
      </c>
      <c r="X41" s="179">
        <f>+W41/-W$10</f>
        <v>-0.06211517438375004</v>
      </c>
      <c r="Y41" s="124"/>
      <c r="Z41" s="124"/>
      <c r="AA41" s="215">
        <f>+AA38-AA42</f>
        <v>32454</v>
      </c>
      <c r="AB41" s="179">
        <f>+AA41/-AA$10</f>
        <v>-0.06781963246080738</v>
      </c>
      <c r="AC41" s="124"/>
      <c r="AD41" s="124"/>
      <c r="AE41" s="207">
        <f>+AI41-AA41</f>
        <v>18090.199999999997</v>
      </c>
      <c r="AG41" s="124"/>
      <c r="AH41" s="124"/>
      <c r="AI41" s="215">
        <f>+AI38-AI42</f>
        <v>50544.2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15">
        <v>1168</v>
      </c>
      <c r="L42" s="179">
        <f>+K42/-K$10</f>
        <v>-0.006565449322938038</v>
      </c>
      <c r="M42" s="124"/>
      <c r="N42" s="124"/>
      <c r="O42" s="124">
        <f>+S42-K42</f>
        <v>1465</v>
      </c>
      <c r="P42" s="179">
        <f>+O42/-O$10</f>
        <v>-0.009222653102336826</v>
      </c>
      <c r="Q42" s="124"/>
      <c r="R42" s="124"/>
      <c r="S42" s="215">
        <v>2633</v>
      </c>
      <c r="T42" s="179">
        <f>+S42/-S$10</f>
        <v>-0.007818879937282664</v>
      </c>
      <c r="U42" s="124"/>
      <c r="V42" s="124"/>
      <c r="W42" s="124">
        <f>+AA42-S42</f>
        <v>1161</v>
      </c>
      <c r="X42" s="179">
        <f>+W42/-W$10</f>
        <v>-0.00818845434989597</v>
      </c>
      <c r="Y42" s="124"/>
      <c r="Z42" s="124"/>
      <c r="AA42" s="215">
        <v>3794</v>
      </c>
      <c r="AB42" s="179">
        <f>+AA42/-AA$10</f>
        <v>-0.00792838126444516</v>
      </c>
      <c r="AC42" s="124"/>
      <c r="AD42" s="124"/>
      <c r="AE42" s="124">
        <f>+AI42-AA42</f>
        <v>763</v>
      </c>
      <c r="AG42" s="124"/>
      <c r="AH42" s="124"/>
      <c r="AI42" s="215">
        <v>4557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>
      <c r="A44" s="254" t="s">
        <v>112</v>
      </c>
      <c r="B44" s="254"/>
      <c r="C44" s="254"/>
      <c r="D44" s="254"/>
      <c r="E44" s="254"/>
      <c r="F44" s="254"/>
      <c r="G44" s="254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0.1566727475386981</v>
      </c>
      <c r="L46" s="105"/>
      <c r="M46" s="144"/>
      <c r="N46" s="144"/>
      <c r="O46" s="178">
        <f>+O41/81309610*1000</f>
        <v>0.1341538841472736</v>
      </c>
      <c r="P46" s="105"/>
      <c r="Q46" s="144"/>
      <c r="R46" s="144"/>
      <c r="S46" s="221">
        <f>+S41/81309610*1000</f>
        <v>0.2908266316859717</v>
      </c>
      <c r="T46" s="105"/>
      <c r="U46" s="144"/>
      <c r="V46" s="144"/>
      <c r="W46" s="189">
        <f>+W41/81309610*1000</f>
        <v>0.10831438005913446</v>
      </c>
      <c r="X46" s="105"/>
      <c r="Y46" s="144"/>
      <c r="Z46" s="144"/>
      <c r="AA46" s="221">
        <f>+AA41/81309610*1000</f>
        <v>0.39914101174510613</v>
      </c>
      <c r="AB46" s="105"/>
      <c r="AC46" s="144"/>
      <c r="AD46" s="144"/>
      <c r="AE46" s="189">
        <f>+AE41/81309610*1000</f>
        <v>0.22248538641373386</v>
      </c>
      <c r="AG46" s="144"/>
      <c r="AH46" s="144"/>
      <c r="AI46" s="221">
        <f>+AI41/81309610*1000</f>
        <v>0.62162639815884</v>
      </c>
    </row>
    <row r="47" spans="1:28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28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28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7"/>
      <c r="M50" s="118"/>
      <c r="N50" s="118"/>
      <c r="O50" s="118"/>
      <c r="P50" s="117"/>
      <c r="Q50" s="124"/>
      <c r="R50" s="124"/>
      <c r="S50" s="153"/>
      <c r="T50" s="117"/>
      <c r="U50" s="124"/>
      <c r="V50" s="124"/>
      <c r="W50" s="222"/>
      <c r="X50" s="117"/>
      <c r="AB50" s="117"/>
      <c r="AE50" s="225"/>
    </row>
    <row r="51" spans="12:28" ht="15">
      <c r="L51" s="117"/>
      <c r="P51" s="117"/>
      <c r="S51" s="191"/>
      <c r="T51" s="117"/>
      <c r="X51" s="117"/>
      <c r="AB51" s="117"/>
    </row>
    <row r="52" ht="15">
      <c r="AD52" s="225"/>
    </row>
    <row r="53" ht="15">
      <c r="S53" s="223"/>
    </row>
    <row r="54" spans="1:23" ht="15">
      <c r="A54" s="106" t="s">
        <v>7</v>
      </c>
      <c r="O54" s="225"/>
      <c r="S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5" right="0.75" top="1" bottom="1" header="0.4921259845" footer="0.492125984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33" ht="15">
      <c r="A3" s="257" t="s">
        <v>178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58" t="s">
        <v>179</v>
      </c>
      <c r="K5" s="258"/>
      <c r="L5" s="258"/>
      <c r="M5" s="105"/>
      <c r="N5" s="117"/>
      <c r="O5" s="258" t="s">
        <v>182</v>
      </c>
      <c r="P5" s="258"/>
      <c r="Q5" s="258"/>
      <c r="R5" s="105"/>
      <c r="S5" s="117"/>
      <c r="T5" s="258" t="s">
        <v>165</v>
      </c>
      <c r="U5" s="258"/>
      <c r="V5" s="258"/>
      <c r="W5" s="105"/>
      <c r="X5" s="118"/>
      <c r="Y5" s="258" t="s">
        <v>152</v>
      </c>
      <c r="Z5" s="258"/>
      <c r="AA5" s="258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55" t="s">
        <v>180</v>
      </c>
      <c r="K6" s="255"/>
      <c r="L6" s="255"/>
      <c r="M6" s="121"/>
      <c r="N6" s="120"/>
      <c r="O6" s="255" t="s">
        <v>181</v>
      </c>
      <c r="P6" s="255"/>
      <c r="Q6" s="255"/>
      <c r="R6" s="121"/>
      <c r="S6" s="120"/>
      <c r="T6" s="255" t="s">
        <v>183</v>
      </c>
      <c r="U6" s="255"/>
      <c r="V6" s="255"/>
      <c r="W6" s="121"/>
      <c r="X6" s="119"/>
      <c r="Y6" s="255" t="s">
        <v>184</v>
      </c>
      <c r="Z6" s="255"/>
      <c r="AA6" s="255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56" t="s">
        <v>103</v>
      </c>
      <c r="K7" s="256"/>
      <c r="L7" s="256"/>
      <c r="M7" s="113"/>
      <c r="N7" s="122"/>
      <c r="O7" s="256" t="s">
        <v>103</v>
      </c>
      <c r="P7" s="256"/>
      <c r="Q7" s="256"/>
      <c r="R7" s="113"/>
      <c r="S7" s="122"/>
      <c r="T7" s="256" t="s">
        <v>103</v>
      </c>
      <c r="U7" s="256"/>
      <c r="V7" s="256"/>
      <c r="W7" s="113"/>
      <c r="X7" s="111"/>
      <c r="Y7" s="256" t="s">
        <v>103</v>
      </c>
      <c r="Z7" s="256"/>
      <c r="AA7" s="256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154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162</v>
      </c>
      <c r="B28" s="118"/>
      <c r="C28" s="118"/>
      <c r="D28" s="118"/>
      <c r="E28" s="118"/>
      <c r="F28" s="118"/>
      <c r="G28" s="118"/>
      <c r="H28" s="183" t="s">
        <v>164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161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161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161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4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159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159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54" t="s">
        <v>112</v>
      </c>
      <c r="B44" s="254"/>
      <c r="C44" s="254"/>
      <c r="D44" s="254"/>
      <c r="E44" s="254"/>
      <c r="F44" s="254"/>
      <c r="G44" s="254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160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176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3"/>
      <c r="V52" s="151"/>
      <c r="W52" s="118"/>
      <c r="X52" s="118"/>
    </row>
    <row r="53" spans="12:24" ht="15">
      <c r="L53" s="233"/>
      <c r="V53" s="151"/>
      <c r="W53" s="118"/>
      <c r="X53" s="118"/>
    </row>
    <row r="54" spans="1:23" ht="15">
      <c r="A54" s="106" t="s">
        <v>7</v>
      </c>
      <c r="V54" s="226"/>
      <c r="W54" s="106"/>
    </row>
    <row r="55" spans="22:23" ht="15">
      <c r="V55" s="226"/>
      <c r="W55" s="106"/>
    </row>
    <row r="56" spans="22:23" ht="15">
      <c r="V56" s="226"/>
      <c r="W56" s="106"/>
    </row>
    <row r="57" spans="22:23" ht="15">
      <c r="V57" s="226"/>
      <c r="W57" s="106"/>
    </row>
    <row r="58" spans="22:23" ht="15">
      <c r="V58" s="226"/>
      <c r="W58" s="106"/>
    </row>
  </sheetData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1" bottom="1" header="0.4921259845" footer="0.492125984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</row>
    <row r="3" spans="1:34" ht="15">
      <c r="A3" s="259" t="s">
        <v>189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58" t="s">
        <v>185</v>
      </c>
      <c r="K5" s="258"/>
      <c r="L5" s="258"/>
      <c r="M5" s="105"/>
      <c r="N5" s="117"/>
      <c r="O5" s="258" t="s">
        <v>187</v>
      </c>
      <c r="P5" s="258"/>
      <c r="Q5" s="258"/>
      <c r="R5" s="105"/>
      <c r="S5" s="117"/>
      <c r="T5" s="258" t="s">
        <v>166</v>
      </c>
      <c r="U5" s="258"/>
      <c r="V5" s="258"/>
      <c r="W5" s="105"/>
      <c r="X5" s="118"/>
      <c r="Y5" s="161"/>
      <c r="Z5" s="258" t="s">
        <v>153</v>
      </c>
      <c r="AA5" s="258"/>
      <c r="AB5" s="258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55" t="s">
        <v>186</v>
      </c>
      <c r="K6" s="255"/>
      <c r="L6" s="255"/>
      <c r="M6" s="121"/>
      <c r="N6" s="120"/>
      <c r="O6" s="255" t="s">
        <v>188</v>
      </c>
      <c r="P6" s="255"/>
      <c r="Q6" s="255"/>
      <c r="R6" s="121"/>
      <c r="S6" s="120"/>
      <c r="T6" s="255" t="s">
        <v>190</v>
      </c>
      <c r="U6" s="255"/>
      <c r="V6" s="255"/>
      <c r="W6" s="121"/>
      <c r="X6" s="119"/>
      <c r="Y6" s="162"/>
      <c r="Z6" s="255" t="s">
        <v>191</v>
      </c>
      <c r="AA6" s="255"/>
      <c r="AB6" s="255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56" t="str">
        <f>"€ '000"</f>
        <v>€ '000</v>
      </c>
      <c r="K7" s="256"/>
      <c r="L7" s="256"/>
      <c r="M7" s="113"/>
      <c r="N7" s="122"/>
      <c r="O7" s="256" t="str">
        <f>"€ '000"</f>
        <v>€ '000</v>
      </c>
      <c r="P7" s="256"/>
      <c r="Q7" s="256"/>
      <c r="R7" s="113"/>
      <c r="S7" s="122"/>
      <c r="T7" s="256" t="str">
        <f>"€ '000"</f>
        <v>€ '000</v>
      </c>
      <c r="U7" s="256"/>
      <c r="V7" s="256"/>
      <c r="W7" s="113"/>
      <c r="X7" s="111"/>
      <c r="Y7" s="123"/>
      <c r="Z7" s="256" t="str">
        <f>"€ '000"</f>
        <v>€ '000</v>
      </c>
      <c r="AA7" s="256"/>
      <c r="AB7" s="256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7" t="s">
        <v>163</v>
      </c>
      <c r="B28" s="227"/>
      <c r="C28" s="227"/>
      <c r="D28" s="227"/>
      <c r="E28" s="227"/>
      <c r="F28" s="227"/>
      <c r="G28" s="227"/>
      <c r="H28" s="182" t="e">
        <f>+#REF!</f>
        <v>#REF!</v>
      </c>
      <c r="I28" s="117"/>
      <c r="J28" s="124"/>
      <c r="K28" s="124"/>
      <c r="L28" s="235" t="e">
        <f>+'GuV_D (2)'!L28</f>
        <v>#REF!</v>
      </c>
      <c r="M28" s="100" t="e">
        <f>+L28/-$L$10</f>
        <v>#REF!</v>
      </c>
      <c r="N28" s="117"/>
      <c r="O28" s="124"/>
      <c r="P28" s="124"/>
      <c r="Q28" s="235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5" t="e">
        <f>+'GuV_D (2)'!L29</f>
        <v>#REF!</v>
      </c>
      <c r="M29" s="100" t="e">
        <f>+L29/$L$10</f>
        <v>#REF!</v>
      </c>
      <c r="N29" s="117"/>
      <c r="O29" s="124"/>
      <c r="P29" s="124"/>
      <c r="Q29" s="235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5" t="e">
        <f>+'GuV_D (2)'!L30</f>
        <v>#REF!</v>
      </c>
      <c r="M30" s="100" t="e">
        <f>+L30/-$L$10</f>
        <v>#REF!</v>
      </c>
      <c r="N30" s="117"/>
      <c r="O30" s="124"/>
      <c r="P30" s="124"/>
      <c r="Q30" s="235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5" t="e">
        <f>+'GuV_D (2)'!L31</f>
        <v>#REF!</v>
      </c>
      <c r="M31" s="100" t="e">
        <f>+L31/$L$10</f>
        <v>#REF!</v>
      </c>
      <c r="N31" s="117"/>
      <c r="O31" s="124"/>
      <c r="P31" s="124"/>
      <c r="Q31" s="235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7"/>
      <c r="G32" s="118"/>
      <c r="H32" s="182" t="e">
        <f>+#REF!</f>
        <v>#REF!</v>
      </c>
      <c r="I32" s="117"/>
      <c r="J32" s="124"/>
      <c r="K32" s="124"/>
      <c r="L32" s="234" t="e">
        <f>+'GuV_D (2)'!L32</f>
        <v>#REF!</v>
      </c>
      <c r="M32" s="100" t="e">
        <f>+L32/$L$10</f>
        <v>#REF!</v>
      </c>
      <c r="N32" s="117"/>
      <c r="O32" s="124"/>
      <c r="P32" s="124"/>
      <c r="Q32" s="234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167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54" t="s">
        <v>119</v>
      </c>
      <c r="B44" s="254"/>
      <c r="C44" s="254"/>
      <c r="D44" s="254"/>
      <c r="E44" s="254"/>
      <c r="F44" s="254"/>
      <c r="G44" s="254"/>
      <c r="H44" s="182" t="s">
        <v>167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177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5" right="0.75" top="1" bottom="1" header="0.4921259845" footer="0.4921259845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>
      <c r="A3" s="257" t="s">
        <v>134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58" t="s">
        <v>145</v>
      </c>
      <c r="J5" s="258"/>
      <c r="K5" s="258"/>
      <c r="L5" s="115"/>
      <c r="M5" s="258" t="s">
        <v>146</v>
      </c>
      <c r="N5" s="258"/>
      <c r="O5" s="258"/>
      <c r="P5" s="115"/>
      <c r="Q5" s="258" t="s">
        <v>147</v>
      </c>
      <c r="R5" s="258"/>
      <c r="S5" s="258"/>
      <c r="T5" s="118"/>
      <c r="U5" s="258" t="s">
        <v>148</v>
      </c>
      <c r="V5" s="258"/>
      <c r="W5" s="258"/>
      <c r="X5" s="155"/>
      <c r="Y5" s="258" t="s">
        <v>149</v>
      </c>
      <c r="Z5" s="258"/>
      <c r="AA5" s="258"/>
      <c r="AC5" s="258" t="s">
        <v>150</v>
      </c>
      <c r="AD5" s="258"/>
      <c r="AE5" s="258"/>
      <c r="AG5" s="258" t="s">
        <v>151</v>
      </c>
      <c r="AH5" s="258"/>
      <c r="AI5" s="258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55"/>
      <c r="J6" s="255"/>
      <c r="K6" s="255"/>
      <c r="L6" s="210"/>
      <c r="M6" s="255"/>
      <c r="N6" s="255"/>
      <c r="O6" s="255"/>
      <c r="P6" s="210"/>
      <c r="Q6" s="255"/>
      <c r="R6" s="255"/>
      <c r="S6" s="255"/>
      <c r="T6" s="119"/>
      <c r="U6" s="255"/>
      <c r="V6" s="255"/>
      <c r="W6" s="255"/>
      <c r="X6" s="156"/>
      <c r="Y6" s="255"/>
      <c r="Z6" s="255"/>
      <c r="AA6" s="255"/>
      <c r="AC6" s="255"/>
      <c r="AD6" s="255"/>
      <c r="AE6" s="255"/>
      <c r="AG6" s="255"/>
      <c r="AH6" s="255"/>
      <c r="AI6" s="255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56" t="s">
        <v>103</v>
      </c>
      <c r="J7" s="256"/>
      <c r="K7" s="256"/>
      <c r="L7" s="111"/>
      <c r="M7" s="256" t="s">
        <v>103</v>
      </c>
      <c r="N7" s="256"/>
      <c r="O7" s="256"/>
      <c r="P7" s="111"/>
      <c r="Q7" s="256" t="s">
        <v>103</v>
      </c>
      <c r="R7" s="256"/>
      <c r="S7" s="256"/>
      <c r="T7" s="111"/>
      <c r="U7" s="256" t="s">
        <v>103</v>
      </c>
      <c r="V7" s="256"/>
      <c r="W7" s="256"/>
      <c r="X7" s="123"/>
      <c r="Y7" s="256" t="s">
        <v>103</v>
      </c>
      <c r="Z7" s="256"/>
      <c r="AA7" s="256"/>
      <c r="AC7" s="256" t="s">
        <v>103</v>
      </c>
      <c r="AD7" s="256"/>
      <c r="AE7" s="256"/>
      <c r="AG7" s="256" t="s">
        <v>103</v>
      </c>
      <c r="AH7" s="256"/>
      <c r="AI7" s="256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8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8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8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8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8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8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9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8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8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8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8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8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8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8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8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8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8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8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54" t="s">
        <v>112</v>
      </c>
      <c r="B44" s="254"/>
      <c r="C44" s="254"/>
      <c r="D44" s="254"/>
      <c r="E44" s="254"/>
      <c r="F44" s="254"/>
      <c r="G44" s="254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63" t="s">
        <v>87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ht="15">
      <c r="A3" s="263" t="s">
        <v>95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2" ht="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61" t="s">
        <v>93</v>
      </c>
      <c r="I7" s="261"/>
      <c r="J7" s="261"/>
      <c r="L7" s="62"/>
      <c r="N7" s="261" t="s">
        <v>97</v>
      </c>
      <c r="O7" s="261"/>
      <c r="P7" s="261"/>
      <c r="R7" s="261" t="s">
        <v>47</v>
      </c>
      <c r="S7" s="261"/>
      <c r="T7" s="261"/>
      <c r="V7" s="62"/>
    </row>
    <row r="8" spans="8:24" ht="15.75">
      <c r="H8" s="262"/>
      <c r="I8" s="262"/>
      <c r="J8" s="262"/>
      <c r="L8" s="63"/>
      <c r="N8" s="262"/>
      <c r="O8" s="262"/>
      <c r="P8" s="262"/>
      <c r="R8" s="262"/>
      <c r="S8" s="262"/>
      <c r="T8" s="262"/>
      <c r="V8" s="63"/>
      <c r="X8" s="48" t="s">
        <v>81</v>
      </c>
    </row>
    <row r="9" spans="8:22" ht="15.75">
      <c r="H9" s="260"/>
      <c r="I9" s="260"/>
      <c r="J9" s="260"/>
      <c r="L9" s="65" t="s">
        <v>25</v>
      </c>
      <c r="N9" s="260"/>
      <c r="O9" s="260"/>
      <c r="P9" s="260"/>
      <c r="R9" s="260"/>
      <c r="S9" s="260"/>
      <c r="T9" s="260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63" t="s">
        <v>87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ht="15">
      <c r="A3" s="263" t="s">
        <v>95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 ht="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61" t="s">
        <v>94</v>
      </c>
      <c r="I7" s="261"/>
      <c r="J7" s="261"/>
      <c r="L7" s="62"/>
      <c r="N7" s="261" t="s">
        <v>98</v>
      </c>
      <c r="O7" s="261"/>
      <c r="P7" s="261"/>
      <c r="R7" s="261" t="s">
        <v>47</v>
      </c>
      <c r="S7" s="261"/>
      <c r="T7" s="261"/>
    </row>
    <row r="8" spans="8:20" ht="15.75">
      <c r="H8" s="262"/>
      <c r="I8" s="262"/>
      <c r="J8" s="262"/>
      <c r="L8" s="63"/>
      <c r="N8" s="262"/>
      <c r="O8" s="262"/>
      <c r="P8" s="262"/>
      <c r="R8" s="262"/>
      <c r="S8" s="262"/>
      <c r="T8" s="262"/>
    </row>
    <row r="9" spans="8:20" ht="15.75">
      <c r="H9" s="260"/>
      <c r="I9" s="260"/>
      <c r="J9" s="260"/>
      <c r="L9" s="65" t="s">
        <v>25</v>
      </c>
      <c r="N9" s="260"/>
      <c r="O9" s="260"/>
      <c r="P9" s="260"/>
      <c r="R9" s="260"/>
      <c r="S9" s="260"/>
      <c r="T9" s="260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</mergeCells>
  <printOptions/>
  <pageMargins left="0.75" right="0.75" top="1" bottom="1" header="0.4921259845" footer="0.4921259845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67" t="s">
        <v>73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G2" s="4"/>
    </row>
    <row r="3" spans="1:33" ht="15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G3" s="4"/>
    </row>
    <row r="4" spans="1:33" ht="15.75">
      <c r="A4" s="268" t="s">
        <v>74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65"/>
      <c r="R6" s="265"/>
      <c r="S6" s="265"/>
      <c r="U6" s="35"/>
      <c r="W6" s="265"/>
      <c r="X6" s="265"/>
      <c r="Y6" s="265"/>
      <c r="AA6" s="35"/>
      <c r="AC6" s="265"/>
      <c r="AD6" s="265"/>
      <c r="AE6" s="265"/>
      <c r="AG6" s="35"/>
    </row>
    <row r="7" spans="8:33" ht="15.75">
      <c r="H7" s="36"/>
      <c r="I7" s="266" t="s">
        <v>51</v>
      </c>
      <c r="J7" s="266"/>
      <c r="K7" s="266"/>
      <c r="L7" s="26"/>
      <c r="M7" s="36"/>
      <c r="N7" s="20"/>
      <c r="Q7" s="266" t="s">
        <v>51</v>
      </c>
      <c r="R7" s="266"/>
      <c r="S7" s="266"/>
      <c r="U7" s="36"/>
      <c r="W7" s="266" t="s">
        <v>77</v>
      </c>
      <c r="X7" s="266"/>
      <c r="Y7" s="266"/>
      <c r="AA7" s="36"/>
      <c r="AC7" s="266" t="s">
        <v>77</v>
      </c>
      <c r="AD7" s="266"/>
      <c r="AE7" s="266"/>
      <c r="AG7" s="36"/>
    </row>
    <row r="8" spans="8:33" ht="15.75">
      <c r="H8" s="36"/>
      <c r="I8" s="266" t="s">
        <v>75</v>
      </c>
      <c r="J8" s="266"/>
      <c r="K8" s="266"/>
      <c r="L8" s="26"/>
      <c r="M8" s="36"/>
      <c r="N8" s="20"/>
      <c r="Q8" s="266" t="s">
        <v>75</v>
      </c>
      <c r="R8" s="266"/>
      <c r="S8" s="266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69">
        <v>2001</v>
      </c>
      <c r="J9" s="269"/>
      <c r="K9" s="269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OGTVO</cp:lastModifiedBy>
  <cp:lastPrinted>2011-07-19T12:25:58Z</cp:lastPrinted>
  <dcterms:created xsi:type="dcterms:W3CDTF">2000-02-07T11:43:37Z</dcterms:created>
  <dcterms:modified xsi:type="dcterms:W3CDTF">2011-08-04T09:56:04Z</dcterms:modified>
  <cp:category/>
  <cp:version/>
  <cp:contentType/>
  <cp:contentStatus/>
</cp:coreProperties>
</file>