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650" yWindow="60" windowWidth="13560" windowHeight="12180" activeTab="1"/>
  </bookViews>
  <sheets>
    <sheet name="GuV_D" sheetId="23" r:id="rId1"/>
    <sheet name="GuV_ E" sheetId="24" r:id="rId2"/>
    <sheet name="GuV_D (2)" sheetId="18" state="hidden" r:id="rId3"/>
    <sheet name="GuV_E (2)" sheetId="19" state="hidden" r:id="rId4"/>
    <sheet name="GuV 0708 alt" sheetId="13" state="hidden" r:id="rId5"/>
    <sheet name="GuV_VJ" sheetId="8" state="hidden" r:id="rId6"/>
    <sheet name="GuV_GJ" sheetId="9" state="hidden" r:id="rId7"/>
    <sheet name="IS-Deutsch_Euro" sheetId="2" state="hidden" r:id="rId8"/>
    <sheet name="GJ 00_01" sheetId="4" state="hidden" r:id="rId9"/>
    <sheet name="GJ 01_02" sheetId="5" state="hidden" r:id="rId10"/>
    <sheet name="IS-Engl_Euro " sheetId="3" state="hidden" r:id="rId11"/>
  </sheets>
  <definedNames>
    <definedName name="_xlnm.Print_Area" localSheetId="1">'GuV_ E'!$A$1:$W$38</definedName>
    <definedName name="_xlnm.Print_Area" localSheetId="0">GuV_D!$A$1:$U$44</definedName>
    <definedName name="_xlnm.Print_Area" localSheetId="2">'GuV_D (2)'!$A$1:$AG$58</definedName>
    <definedName name="_xlnm.Print_Area" localSheetId="3">'GuV_E (2)'!$A$1:$AH$54</definedName>
  </definedNames>
  <calcPr calcId="145621"/>
</workbook>
</file>

<file path=xl/calcChain.xml><?xml version="1.0" encoding="utf-8"?>
<calcChain xmlns="http://schemas.openxmlformats.org/spreadsheetml/2006/main">
  <c r="I16" i="24" l="1"/>
  <c r="Q32" i="23"/>
  <c r="Q31" i="23"/>
  <c r="Q28" i="23"/>
  <c r="Q23" i="23"/>
  <c r="Q20" i="23"/>
  <c r="Q14" i="23"/>
  <c r="Q10" i="23"/>
  <c r="O16" i="24"/>
  <c r="C18" i="24" l="1"/>
  <c r="C20" i="24"/>
  <c r="O16" i="23" l="1"/>
  <c r="I16" i="23"/>
  <c r="AH13" i="4"/>
  <c r="AH16" i="4" s="1"/>
  <c r="AH14" i="4"/>
  <c r="AJ14" i="4" s="1"/>
  <c r="AH18" i="4"/>
  <c r="AJ18" i="4" s="1"/>
  <c r="AH19" i="4"/>
  <c r="AF20" i="4"/>
  <c r="W20" i="2" s="1"/>
  <c r="AF21" i="4"/>
  <c r="AH25" i="4"/>
  <c r="AH24" i="4"/>
  <c r="AJ24" i="4"/>
  <c r="AH23" i="4"/>
  <c r="AH34" i="4"/>
  <c r="AH35" i="4"/>
  <c r="AH41" i="4"/>
  <c r="AJ41" i="4" s="1"/>
  <c r="V16" i="4"/>
  <c r="V21" i="4"/>
  <c r="X21" i="4"/>
  <c r="V27" i="4"/>
  <c r="AF19" i="4"/>
  <c r="AH20" i="4"/>
  <c r="AB16" i="4"/>
  <c r="AB21" i="4"/>
  <c r="P16" i="4"/>
  <c r="P21" i="4"/>
  <c r="R21" i="4" s="1"/>
  <c r="J16" i="4"/>
  <c r="J21" i="4"/>
  <c r="L21" i="4" s="1"/>
  <c r="AD41" i="4"/>
  <c r="X41" i="4"/>
  <c r="R41" i="4"/>
  <c r="L41" i="4"/>
  <c r="AD35" i="4"/>
  <c r="X35" i="4"/>
  <c r="AD34" i="4"/>
  <c r="X34" i="4"/>
  <c r="R34" i="4"/>
  <c r="L34" i="4"/>
  <c r="AD25" i="4"/>
  <c r="X25" i="4"/>
  <c r="R25" i="4"/>
  <c r="L25" i="4"/>
  <c r="AD24" i="4"/>
  <c r="X24" i="4"/>
  <c r="R24" i="4"/>
  <c r="L24" i="4"/>
  <c r="AJ23" i="4"/>
  <c r="AD23" i="4"/>
  <c r="X23" i="4"/>
  <c r="R23" i="4"/>
  <c r="L23" i="4"/>
  <c r="AD21" i="4"/>
  <c r="AJ19" i="4"/>
  <c r="AD19" i="4"/>
  <c r="X19" i="4"/>
  <c r="R19" i="4"/>
  <c r="L19" i="4"/>
  <c r="AD18" i="4"/>
  <c r="X18" i="4"/>
  <c r="R18" i="4"/>
  <c r="L18" i="4"/>
  <c r="X16" i="4"/>
  <c r="L16" i="4"/>
  <c r="AD14" i="4"/>
  <c r="X14" i="4"/>
  <c r="R14" i="4"/>
  <c r="L14" i="4"/>
  <c r="AH33" i="4"/>
  <c r="AJ35" i="4"/>
  <c r="AO13" i="5"/>
  <c r="AO14" i="5"/>
  <c r="AO18" i="5"/>
  <c r="S18" i="2"/>
  <c r="AO19" i="5"/>
  <c r="AM20" i="5"/>
  <c r="AM21" i="5"/>
  <c r="AO21" i="5"/>
  <c r="AQ21" i="5"/>
  <c r="AO23" i="5"/>
  <c r="S23" i="2" s="1"/>
  <c r="AO24" i="5"/>
  <c r="AO25" i="5"/>
  <c r="S25" i="2" s="1"/>
  <c r="AO34" i="5"/>
  <c r="AO35" i="5"/>
  <c r="S35" i="2"/>
  <c r="AO33" i="5"/>
  <c r="S33" i="2" s="1"/>
  <c r="AO41" i="5"/>
  <c r="AO40" i="5"/>
  <c r="AU56" i="5"/>
  <c r="AU54" i="5"/>
  <c r="AU16" i="5"/>
  <c r="AU21" i="5"/>
  <c r="AW21" i="5"/>
  <c r="AW41" i="5"/>
  <c r="AW40" i="5"/>
  <c r="AW35" i="5"/>
  <c r="AW34" i="5"/>
  <c r="AW25" i="5"/>
  <c r="AW24" i="5"/>
  <c r="AW23" i="5"/>
  <c r="AW19" i="5"/>
  <c r="AW18" i="5"/>
  <c r="AW14" i="5"/>
  <c r="AI56" i="5"/>
  <c r="AI54" i="5"/>
  <c r="AC41" i="5"/>
  <c r="W40" i="5"/>
  <c r="W35" i="5"/>
  <c r="W34" i="5"/>
  <c r="Y34" i="5"/>
  <c r="AC34" i="5"/>
  <c r="AC33" i="5"/>
  <c r="AC25" i="5"/>
  <c r="W24" i="5"/>
  <c r="AC24" i="5"/>
  <c r="AE24" i="5" s="1"/>
  <c r="AC23" i="5"/>
  <c r="U21" i="5"/>
  <c r="AA21" i="5"/>
  <c r="U20" i="5"/>
  <c r="AA20" i="5" s="1"/>
  <c r="AC19" i="5"/>
  <c r="AC18" i="5"/>
  <c r="AE18" i="5" s="1"/>
  <c r="AC14" i="5"/>
  <c r="AC13" i="5"/>
  <c r="AC16" i="5" s="1"/>
  <c r="AI16" i="5"/>
  <c r="AK16" i="5" s="1"/>
  <c r="AI21" i="5"/>
  <c r="AK41" i="5"/>
  <c r="AK40" i="5"/>
  <c r="AK35" i="5"/>
  <c r="AK34" i="5"/>
  <c r="AK25" i="5"/>
  <c r="AK24" i="5"/>
  <c r="AK23" i="5"/>
  <c r="AK19" i="5"/>
  <c r="AK18" i="5"/>
  <c r="AK14" i="5"/>
  <c r="AE41" i="5"/>
  <c r="AE34" i="5"/>
  <c r="AE25" i="5"/>
  <c r="AE19" i="5"/>
  <c r="AE14" i="5"/>
  <c r="W16" i="5"/>
  <c r="W21" i="5"/>
  <c r="Y41" i="5"/>
  <c r="P24" i="5"/>
  <c r="R24" i="5" s="1"/>
  <c r="P13" i="5"/>
  <c r="P19" i="5"/>
  <c r="R19" i="5" s="1"/>
  <c r="P18" i="5"/>
  <c r="R18" i="5" s="1"/>
  <c r="N21" i="5"/>
  <c r="P21" i="5"/>
  <c r="R21" i="5" s="1"/>
  <c r="H20" i="5"/>
  <c r="N20" i="5"/>
  <c r="P14" i="5"/>
  <c r="R14" i="5" s="1"/>
  <c r="P25" i="5"/>
  <c r="P23" i="5"/>
  <c r="P34" i="5"/>
  <c r="R34" i="5" s="1"/>
  <c r="P41" i="5"/>
  <c r="R41" i="5"/>
  <c r="P40" i="5"/>
  <c r="R40" i="5" s="1"/>
  <c r="P33" i="5"/>
  <c r="L25" i="5"/>
  <c r="J16" i="5"/>
  <c r="J21" i="5"/>
  <c r="L41" i="5"/>
  <c r="Y35" i="5"/>
  <c r="L34" i="5"/>
  <c r="Y25" i="5"/>
  <c r="R25" i="5"/>
  <c r="Y24" i="5"/>
  <c r="L24" i="5"/>
  <c r="Y23" i="5"/>
  <c r="R23" i="5"/>
  <c r="L23" i="5"/>
  <c r="Y21" i="5"/>
  <c r="L21" i="5"/>
  <c r="Y19" i="5"/>
  <c r="L19" i="5"/>
  <c r="Y18" i="5"/>
  <c r="L18" i="5"/>
  <c r="Y14" i="5"/>
  <c r="L14" i="5"/>
  <c r="K12" i="13"/>
  <c r="K14" i="13"/>
  <c r="K26" i="13" s="1"/>
  <c r="AI20" i="13"/>
  <c r="AE20" i="13"/>
  <c r="AI19" i="13"/>
  <c r="AE19" i="13" s="1"/>
  <c r="AI41" i="13"/>
  <c r="AI46" i="13" s="1"/>
  <c r="AI36" i="13"/>
  <c r="AE36" i="13" s="1"/>
  <c r="AI12" i="13"/>
  <c r="AI14" i="13" s="1"/>
  <c r="AI26" i="13" s="1"/>
  <c r="AG23" i="13" s="1"/>
  <c r="AE28" i="13"/>
  <c r="AE10" i="13"/>
  <c r="AA12" i="13"/>
  <c r="W12" i="13" s="1"/>
  <c r="AE16" i="13"/>
  <c r="AE17" i="13"/>
  <c r="AE18" i="13"/>
  <c r="AE21" i="13"/>
  <c r="AE29" i="13"/>
  <c r="AE30" i="13"/>
  <c r="AE31" i="13"/>
  <c r="AA14" i="13"/>
  <c r="AA26" i="13"/>
  <c r="AA36" i="13"/>
  <c r="Y24" i="13"/>
  <c r="W10" i="13"/>
  <c r="W14" i="13" s="1"/>
  <c r="S12" i="13"/>
  <c r="S14" i="13" s="1"/>
  <c r="S26" i="13" s="1"/>
  <c r="Q23" i="13" s="1"/>
  <c r="S16" i="13"/>
  <c r="W16" i="13"/>
  <c r="W48" i="13" s="1"/>
  <c r="S17" i="13"/>
  <c r="W17" i="13"/>
  <c r="S18" i="13"/>
  <c r="S21" i="13"/>
  <c r="W21" i="13" s="1"/>
  <c r="W19" i="13"/>
  <c r="W20" i="13"/>
  <c r="W29" i="13"/>
  <c r="W30" i="13"/>
  <c r="W31" i="13"/>
  <c r="S36" i="13"/>
  <c r="S48" i="13"/>
  <c r="W42" i="13"/>
  <c r="O21" i="13"/>
  <c r="O10" i="13"/>
  <c r="O19" i="13"/>
  <c r="O29" i="13"/>
  <c r="K36" i="13"/>
  <c r="O42" i="13"/>
  <c r="O17" i="13"/>
  <c r="O20" i="13"/>
  <c r="O30" i="13"/>
  <c r="O31" i="13"/>
  <c r="M24" i="13"/>
  <c r="B46" i="13"/>
  <c r="Q46" i="18"/>
  <c r="Q42" i="18"/>
  <c r="Q41" i="18"/>
  <c r="Q21" i="18"/>
  <c r="Q10" i="18"/>
  <c r="Q12" i="18"/>
  <c r="R12" i="18"/>
  <c r="Q16" i="18"/>
  <c r="R16" i="18" s="1"/>
  <c r="Q17" i="18"/>
  <c r="Q18" i="18"/>
  <c r="Q19" i="18"/>
  <c r="Q20" i="18"/>
  <c r="Q20" i="19"/>
  <c r="Q29" i="18"/>
  <c r="Q29" i="19" s="1"/>
  <c r="Q30" i="18"/>
  <c r="Q32" i="18"/>
  <c r="Q28" i="18"/>
  <c r="Q31" i="18"/>
  <c r="Q36" i="18"/>
  <c r="O24" i="18"/>
  <c r="O24" i="19" s="1"/>
  <c r="O23" i="18"/>
  <c r="J24" i="18"/>
  <c r="J24" i="19"/>
  <c r="J23" i="18"/>
  <c r="L10" i="18"/>
  <c r="L10" i="19" s="1"/>
  <c r="M30" i="19" s="1"/>
  <c r="L12" i="18"/>
  <c r="L16" i="18"/>
  <c r="L17" i="18"/>
  <c r="L18" i="18"/>
  <c r="L19" i="18"/>
  <c r="L20" i="18"/>
  <c r="L21" i="18"/>
  <c r="M21" i="18" s="1"/>
  <c r="L28" i="18"/>
  <c r="M28" i="18" s="1"/>
  <c r="L28" i="19"/>
  <c r="M28" i="19" s="1"/>
  <c r="L29" i="18"/>
  <c r="L30" i="18"/>
  <c r="L30" i="19"/>
  <c r="L31" i="18"/>
  <c r="L32" i="18"/>
  <c r="L36" i="18"/>
  <c r="Y24" i="18"/>
  <c r="M10" i="18"/>
  <c r="R10" i="18"/>
  <c r="V10" i="18"/>
  <c r="W10" i="18"/>
  <c r="AA10" i="18"/>
  <c r="M12" i="18"/>
  <c r="V12" i="18"/>
  <c r="W12" i="18" s="1"/>
  <c r="AA12" i="18"/>
  <c r="AE12" i="18"/>
  <c r="V14" i="18"/>
  <c r="V16" i="18"/>
  <c r="W16" i="18" s="1"/>
  <c r="AA16" i="18"/>
  <c r="M17" i="18"/>
  <c r="R17" i="18"/>
  <c r="V17" i="18"/>
  <c r="W17" i="18" s="1"/>
  <c r="AA17" i="18"/>
  <c r="AE17" i="18"/>
  <c r="M18" i="18"/>
  <c r="V18" i="18"/>
  <c r="W18" i="18" s="1"/>
  <c r="AA18" i="18"/>
  <c r="AC18" i="18" s="1"/>
  <c r="AE18" i="18"/>
  <c r="V19" i="18"/>
  <c r="W19" i="18" s="1"/>
  <c r="AA19" i="18"/>
  <c r="V20" i="18"/>
  <c r="W20" i="18" s="1"/>
  <c r="AA20" i="18"/>
  <c r="V21" i="18"/>
  <c r="AA21" i="18"/>
  <c r="AF21" i="18"/>
  <c r="R23" i="18"/>
  <c r="T23" i="18"/>
  <c r="W23" i="18"/>
  <c r="Y23" i="18"/>
  <c r="T24" i="18"/>
  <c r="R28" i="18"/>
  <c r="V28" i="18"/>
  <c r="W28" i="18" s="1"/>
  <c r="AA28" i="18"/>
  <c r="AF28" i="18"/>
  <c r="R29" i="18"/>
  <c r="V29" i="18"/>
  <c r="AA29" i="18"/>
  <c r="M30" i="18"/>
  <c r="R30" i="18"/>
  <c r="V30" i="18"/>
  <c r="AE30" i="18" s="1"/>
  <c r="AA30" i="18"/>
  <c r="R31" i="18"/>
  <c r="V31" i="18"/>
  <c r="AA31" i="18"/>
  <c r="M32" i="18"/>
  <c r="V32" i="18"/>
  <c r="AE32" i="18" s="1"/>
  <c r="AA32" i="18"/>
  <c r="M36" i="18"/>
  <c r="R36" i="18"/>
  <c r="V36" i="18"/>
  <c r="AA36" i="18"/>
  <c r="AE36" i="18"/>
  <c r="AA41" i="18"/>
  <c r="AA42" i="18"/>
  <c r="B46" i="18"/>
  <c r="V46" i="18"/>
  <c r="AF46" i="18" s="1"/>
  <c r="AA46" i="18"/>
  <c r="AE46" i="18" s="1"/>
  <c r="L46" i="18"/>
  <c r="L41" i="18"/>
  <c r="L42" i="18"/>
  <c r="V41" i="18"/>
  <c r="W41" i="18"/>
  <c r="V42" i="18"/>
  <c r="W42" i="18" s="1"/>
  <c r="Q46" i="19"/>
  <c r="Q36" i="19"/>
  <c r="Q30" i="19"/>
  <c r="Q31" i="19"/>
  <c r="Q28" i="19"/>
  <c r="O23" i="19"/>
  <c r="Q17" i="19"/>
  <c r="Q19" i="19"/>
  <c r="Q16" i="19"/>
  <c r="Q12" i="19"/>
  <c r="L36" i="19"/>
  <c r="M36" i="19" s="1"/>
  <c r="L32" i="19"/>
  <c r="M32" i="19" s="1"/>
  <c r="L17" i="19"/>
  <c r="L18" i="19"/>
  <c r="M18" i="19" s="1"/>
  <c r="L21" i="19"/>
  <c r="L12" i="19"/>
  <c r="J7" i="19"/>
  <c r="O7" i="19"/>
  <c r="T7" i="19"/>
  <c r="Z7" i="19"/>
  <c r="H10" i="19"/>
  <c r="V10" i="19"/>
  <c r="AB10" i="19"/>
  <c r="M12" i="19"/>
  <c r="V12" i="19"/>
  <c r="AB12" i="19"/>
  <c r="AF12" i="19"/>
  <c r="V14" i="19"/>
  <c r="AF14" i="19" s="1"/>
  <c r="AB14" i="19"/>
  <c r="AD14" i="19" s="1"/>
  <c r="V16" i="19"/>
  <c r="AB16" i="19"/>
  <c r="AD16" i="19" s="1"/>
  <c r="V17" i="19"/>
  <c r="W17" i="19" s="1"/>
  <c r="AB17" i="19"/>
  <c r="AF17" i="19" s="1"/>
  <c r="AD17" i="19"/>
  <c r="H18" i="19"/>
  <c r="V18" i="19"/>
  <c r="AB18" i="19"/>
  <c r="AD18" i="19" s="1"/>
  <c r="H19" i="19"/>
  <c r="V19" i="19"/>
  <c r="AB19" i="19"/>
  <c r="H20" i="19"/>
  <c r="V20" i="19"/>
  <c r="AB20" i="19"/>
  <c r="AD20" i="19" s="1"/>
  <c r="H21" i="19"/>
  <c r="Q21" i="19"/>
  <c r="V21" i="19"/>
  <c r="AB21" i="19"/>
  <c r="AD21" i="19"/>
  <c r="T23" i="19"/>
  <c r="Z23" i="19"/>
  <c r="AF23" i="19"/>
  <c r="AG23" i="19"/>
  <c r="T24" i="19"/>
  <c r="Z24" i="19"/>
  <c r="V26" i="19"/>
  <c r="AB26" i="19"/>
  <c r="AD26" i="19" s="1"/>
  <c r="H28" i="19"/>
  <c r="V28" i="19"/>
  <c r="AD28" i="19"/>
  <c r="H29" i="19"/>
  <c r="V29" i="19"/>
  <c r="AB29" i="19"/>
  <c r="AD29" i="19"/>
  <c r="H30" i="19"/>
  <c r="V30" i="19"/>
  <c r="AB30" i="19"/>
  <c r="AF30" i="19" s="1"/>
  <c r="AD30" i="19"/>
  <c r="V31" i="19"/>
  <c r="AB31" i="19"/>
  <c r="H32" i="19"/>
  <c r="V32" i="19"/>
  <c r="AB32" i="19"/>
  <c r="AF32" i="19" s="1"/>
  <c r="AD32" i="19"/>
  <c r="H34" i="19"/>
  <c r="V34" i="19"/>
  <c r="AB34" i="19"/>
  <c r="AD34" i="19" s="1"/>
  <c r="H36" i="19"/>
  <c r="V36" i="19"/>
  <c r="AB36" i="19"/>
  <c r="V38" i="19"/>
  <c r="AB38" i="19"/>
  <c r="AD38" i="19" s="1"/>
  <c r="AF38" i="19"/>
  <c r="AB41" i="19"/>
  <c r="AD41" i="19"/>
  <c r="AB42" i="19"/>
  <c r="AD42" i="19" s="1"/>
  <c r="B46" i="19"/>
  <c r="H46" i="19"/>
  <c r="V46" i="19"/>
  <c r="AG46" i="19" s="1"/>
  <c r="AB46" i="19"/>
  <c r="L46" i="19"/>
  <c r="V41" i="19"/>
  <c r="AG41" i="19" s="1"/>
  <c r="AF41" i="19"/>
  <c r="V42" i="19"/>
  <c r="AG42" i="19"/>
  <c r="T24" i="9"/>
  <c r="P24" i="9" s="1"/>
  <c r="P14" i="9"/>
  <c r="P13" i="9"/>
  <c r="P16" i="9"/>
  <c r="P19" i="9"/>
  <c r="P18" i="9"/>
  <c r="R20" i="9"/>
  <c r="N21" i="9"/>
  <c r="J25" i="9"/>
  <c r="P25" i="9" s="1"/>
  <c r="J34" i="9"/>
  <c r="P34" i="9" s="1"/>
  <c r="L34" i="9"/>
  <c r="P35" i="9"/>
  <c r="P33" i="9"/>
  <c r="T16" i="9"/>
  <c r="U16" i="9" s="1"/>
  <c r="J16" i="9"/>
  <c r="K16" i="9"/>
  <c r="P41" i="9"/>
  <c r="J21" i="9"/>
  <c r="L41" i="9"/>
  <c r="L35" i="9"/>
  <c r="L33" i="9"/>
  <c r="L24" i="9"/>
  <c r="L23" i="9"/>
  <c r="L21" i="9"/>
  <c r="L19" i="9"/>
  <c r="L18" i="9"/>
  <c r="L16" i="9"/>
  <c r="L14" i="9"/>
  <c r="P42" i="9"/>
  <c r="L41" i="8"/>
  <c r="T24" i="8"/>
  <c r="T19" i="8"/>
  <c r="J24" i="8"/>
  <c r="P23" i="8"/>
  <c r="R20" i="8"/>
  <c r="T34" i="8"/>
  <c r="P57" i="8"/>
  <c r="P42" i="8"/>
  <c r="P41" i="8"/>
  <c r="P35" i="8"/>
  <c r="J34" i="8"/>
  <c r="P33" i="8"/>
  <c r="P25" i="8"/>
  <c r="N21" i="8"/>
  <c r="H20" i="8"/>
  <c r="J19" i="8"/>
  <c r="L19" i="8"/>
  <c r="P18" i="8"/>
  <c r="P14" i="8"/>
  <c r="P13" i="8"/>
  <c r="T16" i="8"/>
  <c r="X16" i="8" s="1"/>
  <c r="J16" i="8"/>
  <c r="L16" i="8" s="1"/>
  <c r="J21" i="8"/>
  <c r="L21" i="8"/>
  <c r="P16" i="8"/>
  <c r="X41" i="8"/>
  <c r="X35" i="8"/>
  <c r="X34" i="8"/>
  <c r="X33" i="8"/>
  <c r="X25" i="8"/>
  <c r="X23" i="8"/>
  <c r="X18" i="8"/>
  <c r="X14" i="8"/>
  <c r="X13" i="8"/>
  <c r="L35" i="8"/>
  <c r="L34" i="8"/>
  <c r="L33" i="8"/>
  <c r="L25" i="8"/>
  <c r="L23" i="8"/>
  <c r="L18" i="8"/>
  <c r="L14" i="8"/>
  <c r="V41" i="8"/>
  <c r="V35" i="8"/>
  <c r="V33" i="8"/>
  <c r="V25" i="8"/>
  <c r="V24" i="8"/>
  <c r="V23" i="8"/>
  <c r="V19" i="8"/>
  <c r="V18" i="8"/>
  <c r="V14" i="8"/>
  <c r="AE41" i="2"/>
  <c r="AE13" i="2"/>
  <c r="AE42" i="2"/>
  <c r="AE34" i="2"/>
  <c r="AE35" i="2"/>
  <c r="AG35" i="2" s="1"/>
  <c r="AE33" i="2"/>
  <c r="AG33" i="2" s="1"/>
  <c r="AE25" i="2"/>
  <c r="AE24" i="2"/>
  <c r="AE23" i="2"/>
  <c r="AC21" i="2"/>
  <c r="AA21" i="3"/>
  <c r="AC20" i="2"/>
  <c r="AE19" i="2"/>
  <c r="AE18" i="2"/>
  <c r="AE14" i="2"/>
  <c r="S42" i="2"/>
  <c r="S41" i="2"/>
  <c r="S34" i="2"/>
  <c r="S24" i="2"/>
  <c r="Q21" i="2"/>
  <c r="Q20" i="2"/>
  <c r="O20" i="3" s="1"/>
  <c r="S14" i="2"/>
  <c r="K42" i="2"/>
  <c r="I41" i="3"/>
  <c r="K35" i="2"/>
  <c r="K34" i="2"/>
  <c r="I34" i="3" s="1"/>
  <c r="K33" i="2"/>
  <c r="I33" i="3"/>
  <c r="K25" i="2"/>
  <c r="K24" i="2"/>
  <c r="K23" i="2"/>
  <c r="I21" i="2"/>
  <c r="G21" i="3" s="1"/>
  <c r="I20" i="2"/>
  <c r="G20" i="3"/>
  <c r="K19" i="2"/>
  <c r="K18" i="2"/>
  <c r="K14" i="2"/>
  <c r="M14" i="2" s="1"/>
  <c r="I14" i="3"/>
  <c r="K13" i="2"/>
  <c r="AE21" i="2"/>
  <c r="AC21" i="3" s="1"/>
  <c r="AE21" i="3" s="1"/>
  <c r="AC13" i="3"/>
  <c r="S21" i="2"/>
  <c r="Q21" i="3" s="1"/>
  <c r="AG42" i="2"/>
  <c r="AG25" i="2"/>
  <c r="Y13" i="2"/>
  <c r="Y14" i="2"/>
  <c r="Y18" i="2"/>
  <c r="AA18" i="2" s="1"/>
  <c r="Y19" i="2"/>
  <c r="W21" i="2"/>
  <c r="Y21" i="2"/>
  <c r="W21" i="3" s="1"/>
  <c r="Y23" i="2"/>
  <c r="Y24" i="2"/>
  <c r="W24" i="3" s="1"/>
  <c r="Y35" i="2"/>
  <c r="W35" i="3"/>
  <c r="Y42" i="2"/>
  <c r="Y33" i="2"/>
  <c r="W33" i="3" s="1"/>
  <c r="AG21" i="2"/>
  <c r="AA23" i="2"/>
  <c r="K21" i="2"/>
  <c r="I21" i="3" s="1"/>
  <c r="M42" i="2"/>
  <c r="M23" i="2"/>
  <c r="M21" i="2"/>
  <c r="I18" i="3"/>
  <c r="I19" i="3"/>
  <c r="I25" i="3"/>
  <c r="I23" i="3"/>
  <c r="I35" i="3"/>
  <c r="AC19" i="3"/>
  <c r="AE19" i="3" s="1"/>
  <c r="AC24" i="3"/>
  <c r="AC25" i="3"/>
  <c r="AC34" i="3"/>
  <c r="AC35" i="3"/>
  <c r="AE35" i="3" s="1"/>
  <c r="AC33" i="3"/>
  <c r="AC41" i="3"/>
  <c r="AE41" i="3"/>
  <c r="W14" i="3"/>
  <c r="W18" i="3"/>
  <c r="W23" i="3"/>
  <c r="Q14" i="3"/>
  <c r="Q25" i="3"/>
  <c r="Q35" i="3"/>
  <c r="Q33" i="3"/>
  <c r="Q41" i="3"/>
  <c r="AC56" i="3"/>
  <c r="AC54" i="3"/>
  <c r="AC20" i="3"/>
  <c r="AA20" i="3"/>
  <c r="W56" i="3"/>
  <c r="W54" i="3"/>
  <c r="U21" i="3"/>
  <c r="W20" i="3"/>
  <c r="U20" i="3"/>
  <c r="Q56" i="3"/>
  <c r="Q54" i="3"/>
  <c r="O21" i="3"/>
  <c r="Q20" i="3"/>
  <c r="I56" i="3"/>
  <c r="I54" i="3"/>
  <c r="I20" i="3"/>
  <c r="AE24" i="3"/>
  <c r="I13" i="3"/>
  <c r="K18" i="3" s="1"/>
  <c r="K41" i="3"/>
  <c r="Q24" i="3"/>
  <c r="AF36" i="19"/>
  <c r="AG36" i="19"/>
  <c r="AF19" i="19"/>
  <c r="AD19" i="19"/>
  <c r="AG19" i="19"/>
  <c r="M21" i="19"/>
  <c r="W38" i="19"/>
  <c r="AF10" i="19"/>
  <c r="W12" i="19"/>
  <c r="W20" i="19"/>
  <c r="W23" i="19"/>
  <c r="W28" i="19"/>
  <c r="W29" i="19"/>
  <c r="W32" i="19"/>
  <c r="W36" i="19"/>
  <c r="W41" i="19"/>
  <c r="Q10" i="19"/>
  <c r="AE16" i="18"/>
  <c r="AF16" i="18"/>
  <c r="L29" i="19"/>
  <c r="M29" i="19" s="1"/>
  <c r="M29" i="18"/>
  <c r="K34" i="13"/>
  <c r="K38" i="13" s="1"/>
  <c r="K41" i="13"/>
  <c r="K46" i="13" s="1"/>
  <c r="I23" i="13"/>
  <c r="AE16" i="5"/>
  <c r="AJ34" i="4"/>
  <c r="Y34" i="2"/>
  <c r="L25" i="9"/>
  <c r="J27" i="9"/>
  <c r="J31" i="9" s="1"/>
  <c r="L31" i="9" s="1"/>
  <c r="W19" i="19"/>
  <c r="AG10" i="19"/>
  <c r="AF41" i="18"/>
  <c r="W29" i="18"/>
  <c r="AF29" i="18"/>
  <c r="AE29" i="18"/>
  <c r="AE19" i="18"/>
  <c r="AF19" i="18"/>
  <c r="W18" i="13"/>
  <c r="W26" i="13" s="1"/>
  <c r="W34" i="13" s="1"/>
  <c r="O18" i="13"/>
  <c r="AC24" i="13"/>
  <c r="U24" i="13"/>
  <c r="AI34" i="13"/>
  <c r="AI38" i="13" s="1"/>
  <c r="AI42" i="13" s="1"/>
  <c r="AE42" i="13" s="1"/>
  <c r="AI27" i="5"/>
  <c r="AK27" i="5" s="1"/>
  <c r="AK21" i="5"/>
  <c r="AC35" i="5"/>
  <c r="AE35" i="5" s="1"/>
  <c r="P35" i="5"/>
  <c r="Q23" i="3"/>
  <c r="AB27" i="4"/>
  <c r="AD16" i="4"/>
  <c r="M19" i="2"/>
  <c r="K16" i="2"/>
  <c r="M34" i="2"/>
  <c r="M18" i="2"/>
  <c r="M25" i="2"/>
  <c r="Q34" i="3"/>
  <c r="J27" i="8"/>
  <c r="X19" i="8"/>
  <c r="P27" i="9"/>
  <c r="P31" i="9" s="1"/>
  <c r="P38" i="9" s="1"/>
  <c r="P44" i="9" s="1"/>
  <c r="P50" i="9" s="1"/>
  <c r="W31" i="19"/>
  <c r="AG21" i="19"/>
  <c r="W18" i="19"/>
  <c r="AG18" i="19"/>
  <c r="AF18" i="19"/>
  <c r="AD12" i="19"/>
  <c r="AG12" i="19"/>
  <c r="M10" i="19"/>
  <c r="L14" i="19"/>
  <c r="M14" i="19" s="1"/>
  <c r="AE41" i="18"/>
  <c r="M42" i="18"/>
  <c r="L42" i="19"/>
  <c r="M42" i="19"/>
  <c r="O16" i="13"/>
  <c r="AC40" i="5"/>
  <c r="Y40" i="5"/>
  <c r="AU27" i="5"/>
  <c r="AW16" i="5"/>
  <c r="Q18" i="3"/>
  <c r="R16" i="4"/>
  <c r="P27" i="4"/>
  <c r="AA21" i="2"/>
  <c r="Y25" i="2"/>
  <c r="AG18" i="2"/>
  <c r="AC18" i="3"/>
  <c r="AE18" i="3"/>
  <c r="AC23" i="3"/>
  <c r="AE23" i="3" s="1"/>
  <c r="AG23" i="2"/>
  <c r="T27" i="8"/>
  <c r="X27" i="8" s="1"/>
  <c r="V16" i="8"/>
  <c r="P19" i="8"/>
  <c r="T21" i="8"/>
  <c r="N20" i="8"/>
  <c r="P21" i="8" s="1"/>
  <c r="Q16" i="9"/>
  <c r="T21" i="9"/>
  <c r="T27" i="9"/>
  <c r="T31" i="9" s="1"/>
  <c r="T38" i="9" s="1"/>
  <c r="T44" i="9"/>
  <c r="T48" i="9" s="1"/>
  <c r="N20" i="9"/>
  <c r="P21" i="9"/>
  <c r="W42" i="19"/>
  <c r="AD36" i="19"/>
  <c r="AF31" i="19"/>
  <c r="W30" i="19"/>
  <c r="AF29" i="19"/>
  <c r="AG29" i="19"/>
  <c r="W14" i="19"/>
  <c r="AG14" i="19"/>
  <c r="W10" i="19"/>
  <c r="R17" i="19"/>
  <c r="W31" i="18"/>
  <c r="AF31" i="18"/>
  <c r="AE31" i="18"/>
  <c r="R20" i="18"/>
  <c r="M23" i="18"/>
  <c r="J23" i="19"/>
  <c r="M23" i="19" s="1"/>
  <c r="R42" i="18"/>
  <c r="Q42" i="19"/>
  <c r="R42" i="19"/>
  <c r="W27" i="5"/>
  <c r="Y27" i="5" s="1"/>
  <c r="Y16" i="5"/>
  <c r="AJ25" i="4"/>
  <c r="AF42" i="19"/>
  <c r="W34" i="19"/>
  <c r="AG34" i="19"/>
  <c r="W26" i="19"/>
  <c r="AG26" i="19"/>
  <c r="M17" i="19"/>
  <c r="Q14" i="18"/>
  <c r="R14" i="18" s="1"/>
  <c r="O12" i="13"/>
  <c r="O14" i="13"/>
  <c r="O26" i="13"/>
  <c r="AE12" i="13"/>
  <c r="AE14" i="13" s="1"/>
  <c r="AE26" i="13"/>
  <c r="AE34" i="13" s="1"/>
  <c r="AE38" i="13" s="1"/>
  <c r="AF34" i="19"/>
  <c r="AF26" i="19"/>
  <c r="AD10" i="19"/>
  <c r="AD23" i="19"/>
  <c r="W36" i="18"/>
  <c r="AF36" i="18"/>
  <c r="W32" i="18"/>
  <c r="AF32" i="18"/>
  <c r="W30" i="18"/>
  <c r="AF30" i="18"/>
  <c r="AC21" i="18"/>
  <c r="R21" i="18"/>
  <c r="R19" i="18"/>
  <c r="P16" i="5"/>
  <c r="R16" i="5" s="1"/>
  <c r="AJ16" i="4"/>
  <c r="AH21" i="4"/>
  <c r="AJ21" i="4"/>
  <c r="AC23" i="13"/>
  <c r="AW27" i="5"/>
  <c r="AU31" i="5"/>
  <c r="AW31" i="5" s="1"/>
  <c r="S34" i="13"/>
  <c r="AD27" i="4"/>
  <c r="AB31" i="4"/>
  <c r="AI31" i="5"/>
  <c r="AA34" i="2"/>
  <c r="W34" i="3"/>
  <c r="Q27" i="9"/>
  <c r="P27" i="5"/>
  <c r="R27" i="5" s="1"/>
  <c r="Q14" i="19"/>
  <c r="R14" i="19"/>
  <c r="Q26" i="18"/>
  <c r="AA25" i="2"/>
  <c r="W25" i="3"/>
  <c r="W31" i="5"/>
  <c r="T31" i="8"/>
  <c r="T38" i="8" s="1"/>
  <c r="V27" i="8"/>
  <c r="P31" i="4"/>
  <c r="R27" i="4"/>
  <c r="K27" i="2"/>
  <c r="M27" i="2" s="1"/>
  <c r="M16" i="2"/>
  <c r="R10" i="19"/>
  <c r="R30" i="19"/>
  <c r="R19" i="19"/>
  <c r="R36" i="19"/>
  <c r="R29" i="19"/>
  <c r="R28" i="19"/>
  <c r="AH27" i="4"/>
  <c r="X21" i="8"/>
  <c r="V21" i="8"/>
  <c r="J31" i="8"/>
  <c r="J38" i="8" s="1"/>
  <c r="L27" i="8"/>
  <c r="K25" i="3"/>
  <c r="I16" i="3"/>
  <c r="K19" i="3"/>
  <c r="K34" i="3"/>
  <c r="K23" i="3"/>
  <c r="K14" i="3"/>
  <c r="L27" i="9"/>
  <c r="R23" i="19"/>
  <c r="K21" i="3"/>
  <c r="K31" i="2"/>
  <c r="M31" i="2" s="1"/>
  <c r="V31" i="8"/>
  <c r="AI38" i="5"/>
  <c r="AI43" i="5" s="1"/>
  <c r="AK31" i="5"/>
  <c r="R31" i="4"/>
  <c r="P38" i="4"/>
  <c r="P31" i="5"/>
  <c r="R31" i="5" s="1"/>
  <c r="P48" i="9"/>
  <c r="S38" i="13"/>
  <c r="S41" i="13" s="1"/>
  <c r="O41" i="13" s="1"/>
  <c r="O46" i="13" s="1"/>
  <c r="S49" i="13"/>
  <c r="Q34" i="18"/>
  <c r="Q26" i="19"/>
  <c r="R26" i="19"/>
  <c r="R26" i="18"/>
  <c r="AU38" i="5"/>
  <c r="AU43" i="5" s="1"/>
  <c r="P38" i="5"/>
  <c r="P43" i="5" s="1"/>
  <c r="S46" i="13"/>
  <c r="AW38" i="5"/>
  <c r="AK38" i="5"/>
  <c r="K38" i="2"/>
  <c r="R38" i="5"/>
  <c r="Q20" i="24" l="1"/>
  <c r="M38" i="2"/>
  <c r="K44" i="2"/>
  <c r="P47" i="5"/>
  <c r="P49" i="5"/>
  <c r="AU49" i="5"/>
  <c r="AW43" i="5"/>
  <c r="AU47" i="5"/>
  <c r="L38" i="8"/>
  <c r="J44" i="8"/>
  <c r="AB38" i="4"/>
  <c r="AD31" i="4"/>
  <c r="P27" i="8"/>
  <c r="P31" i="8" s="1"/>
  <c r="R43" i="5"/>
  <c r="AI47" i="5"/>
  <c r="AK43" i="5"/>
  <c r="AI49" i="5"/>
  <c r="K16" i="3"/>
  <c r="AJ27" i="4"/>
  <c r="AH31" i="4"/>
  <c r="T50" i="9"/>
  <c r="X38" i="8"/>
  <c r="Q38" i="18"/>
  <c r="R34" i="18"/>
  <c r="R38" i="4"/>
  <c r="P43" i="4"/>
  <c r="J38" i="9"/>
  <c r="V38" i="8"/>
  <c r="T44" i="8"/>
  <c r="Q34" i="19"/>
  <c r="R34" i="19" s="1"/>
  <c r="L31" i="8"/>
  <c r="Y31" i="5"/>
  <c r="W38" i="5"/>
  <c r="M23" i="13"/>
  <c r="O34" i="13"/>
  <c r="W38" i="13"/>
  <c r="AA19" i="2"/>
  <c r="W19" i="3"/>
  <c r="AF16" i="19"/>
  <c r="AG16" i="19"/>
  <c r="W16" i="19"/>
  <c r="AC23" i="18"/>
  <c r="AE23" i="18"/>
  <c r="AF23" i="18"/>
  <c r="S19" i="2"/>
  <c r="AQ19" i="5"/>
  <c r="AQ18" i="5"/>
  <c r="AQ24" i="5"/>
  <c r="AQ34" i="5"/>
  <c r="AQ23" i="5"/>
  <c r="AO16" i="5"/>
  <c r="AQ41" i="5"/>
  <c r="S13" i="2"/>
  <c r="Q14" i="24"/>
  <c r="R12" i="19"/>
  <c r="R16" i="19"/>
  <c r="R20" i="19"/>
  <c r="R21" i="19"/>
  <c r="R31" i="19"/>
  <c r="Y18" i="3"/>
  <c r="AC14" i="3"/>
  <c r="AE14" i="3" s="1"/>
  <c r="AG14" i="2"/>
  <c r="AD31" i="19"/>
  <c r="AG31" i="19"/>
  <c r="M24" i="2"/>
  <c r="I24" i="3"/>
  <c r="K24" i="3" s="1"/>
  <c r="AQ14" i="5"/>
  <c r="AQ25" i="5"/>
  <c r="AQ35" i="5"/>
  <c r="AA42" i="2"/>
  <c r="W41" i="3"/>
  <c r="Y41" i="3" s="1"/>
  <c r="Y16" i="2"/>
  <c r="W13" i="3"/>
  <c r="AA24" i="2"/>
  <c r="AA35" i="2"/>
  <c r="AA14" i="2"/>
  <c r="AE25" i="3"/>
  <c r="AE34" i="3"/>
  <c r="AC16" i="3"/>
  <c r="AC42" i="18"/>
  <c r="AF42" i="18"/>
  <c r="AE10" i="18"/>
  <c r="AC12" i="18"/>
  <c r="AC10" i="18"/>
  <c r="AA14" i="18"/>
  <c r="AF10" i="18"/>
  <c r="AC20" i="18"/>
  <c r="AC28" i="18"/>
  <c r="AC36" i="18"/>
  <c r="AC41" i="18"/>
  <c r="AC16" i="18"/>
  <c r="AC31" i="18"/>
  <c r="AC19" i="18"/>
  <c r="L31" i="19"/>
  <c r="M31" i="19" s="1"/>
  <c r="M31" i="18"/>
  <c r="L19" i="19"/>
  <c r="M19" i="19" s="1"/>
  <c r="M19" i="18"/>
  <c r="Q18" i="19"/>
  <c r="R18" i="19" s="1"/>
  <c r="R18" i="18"/>
  <c r="W36" i="13"/>
  <c r="O36" i="13"/>
  <c r="Y23" i="13"/>
  <c r="U23" i="13" s="1"/>
  <c r="AA34" i="13"/>
  <c r="AA38" i="13" s="1"/>
  <c r="AA41" i="13" s="1"/>
  <c r="AG41" i="2"/>
  <c r="AE16" i="2"/>
  <c r="AG34" i="2"/>
  <c r="AC17" i="18"/>
  <c r="L16" i="5"/>
  <c r="J27" i="5"/>
  <c r="Q10" i="24"/>
  <c r="Q32" i="24"/>
  <c r="P24" i="8"/>
  <c r="L24" i="8"/>
  <c r="X24" i="8"/>
  <c r="W21" i="18"/>
  <c r="AE21" i="18"/>
  <c r="Q32" i="19"/>
  <c r="R32" i="19" s="1"/>
  <c r="R32" i="18"/>
  <c r="X27" i="4"/>
  <c r="V31" i="4"/>
  <c r="AG19" i="2"/>
  <c r="AG24" i="2"/>
  <c r="P34" i="8"/>
  <c r="V34" i="8"/>
  <c r="AF28" i="19"/>
  <c r="AG28" i="19"/>
  <c r="AF21" i="19"/>
  <c r="W21" i="19"/>
  <c r="L41" i="19"/>
  <c r="M41" i="19" s="1"/>
  <c r="M41" i="18"/>
  <c r="AC32" i="18"/>
  <c r="AC30" i="18"/>
  <c r="AC29" i="18"/>
  <c r="AE28" i="18"/>
  <c r="W14" i="18"/>
  <c r="V26" i="18"/>
  <c r="L20" i="19"/>
  <c r="M20" i="19" s="1"/>
  <c r="M20" i="18"/>
  <c r="L16" i="19"/>
  <c r="M16" i="19" s="1"/>
  <c r="M16" i="18"/>
  <c r="R41" i="18"/>
  <c r="Q41" i="19"/>
  <c r="R41" i="19" s="1"/>
  <c r="AC21" i="5"/>
  <c r="J27" i="4"/>
  <c r="AE42" i="18"/>
  <c r="L14" i="18"/>
  <c r="AG38" i="19"/>
  <c r="AG32" i="19"/>
  <c r="AG30" i="19"/>
  <c r="AG17" i="19"/>
  <c r="AF18" i="18"/>
  <c r="AF17" i="18"/>
  <c r="AF12" i="18"/>
  <c r="AE23" i="5"/>
  <c r="Q28" i="24" l="1"/>
  <c r="AE21" i="5"/>
  <c r="AC27" i="5"/>
  <c r="AE41" i="13"/>
  <c r="AE46" i="13" s="1"/>
  <c r="AA46" i="13"/>
  <c r="W41" i="13"/>
  <c r="W46" i="13" s="1"/>
  <c r="AE16" i="3"/>
  <c r="AC27" i="3"/>
  <c r="Y19" i="3"/>
  <c r="O38" i="13"/>
  <c r="I27" i="3"/>
  <c r="L27" i="5"/>
  <c r="J31" i="5"/>
  <c r="AG16" i="2"/>
  <c r="AE27" i="2"/>
  <c r="AQ16" i="5"/>
  <c r="AO27" i="5"/>
  <c r="P38" i="8"/>
  <c r="P44" i="8" s="1"/>
  <c r="M14" i="18"/>
  <c r="L26" i="18"/>
  <c r="Q31" i="24"/>
  <c r="AE14" i="18"/>
  <c r="AC14" i="18"/>
  <c r="AF14" i="18"/>
  <c r="AA26" i="18"/>
  <c r="Y14" i="3"/>
  <c r="W16" i="3"/>
  <c r="Y23" i="3"/>
  <c r="Y24" i="3"/>
  <c r="Y21" i="3"/>
  <c r="Y25" i="3"/>
  <c r="Y34" i="3"/>
  <c r="U18" i="2"/>
  <c r="U21" i="2"/>
  <c r="Q13" i="3"/>
  <c r="S16" i="2"/>
  <c r="U23" i="2"/>
  <c r="U35" i="2"/>
  <c r="U14" i="2"/>
  <c r="U24" i="2"/>
  <c r="U34" i="2"/>
  <c r="U42" i="2"/>
  <c r="U25" i="2"/>
  <c r="Q19" i="3"/>
  <c r="U19" i="2"/>
  <c r="J44" i="9"/>
  <c r="L38" i="9"/>
  <c r="R38" i="18"/>
  <c r="Q38" i="19"/>
  <c r="R38" i="19" s="1"/>
  <c r="AH38" i="4"/>
  <c r="AJ31" i="4"/>
  <c r="AD38" i="4"/>
  <c r="AB43" i="4"/>
  <c r="AD43" i="4" s="1"/>
  <c r="K48" i="2"/>
  <c r="M44" i="2"/>
  <c r="K50" i="2"/>
  <c r="J31" i="4"/>
  <c r="L27" i="4"/>
  <c r="V34" i="18"/>
  <c r="AE26" i="18"/>
  <c r="AF26" i="18"/>
  <c r="W26" i="18"/>
  <c r="X31" i="4"/>
  <c r="V38" i="4"/>
  <c r="AA16" i="2"/>
  <c r="Y27" i="2"/>
  <c r="Y35" i="3"/>
  <c r="Y38" i="5"/>
  <c r="W43" i="5"/>
  <c r="V44" i="8"/>
  <c r="T48" i="8"/>
  <c r="X48" i="8" s="1"/>
  <c r="T50" i="8"/>
  <c r="X44" i="8"/>
  <c r="P47" i="4"/>
  <c r="P49" i="4"/>
  <c r="R43" i="4"/>
  <c r="J48" i="8"/>
  <c r="J50" i="8"/>
  <c r="L44" i="8"/>
  <c r="Q23" i="24" l="1"/>
  <c r="W34" i="18"/>
  <c r="V38" i="18"/>
  <c r="S34" i="3"/>
  <c r="S21" i="3"/>
  <c r="S23" i="3"/>
  <c r="S24" i="3"/>
  <c r="Q16" i="3"/>
  <c r="S41" i="3"/>
  <c r="S25" i="3"/>
  <c r="S35" i="3"/>
  <c r="S14" i="3"/>
  <c r="S18" i="3"/>
  <c r="W27" i="3"/>
  <c r="Y16" i="3"/>
  <c r="Y31" i="2"/>
  <c r="AA27" i="2"/>
  <c r="AO31" i="5"/>
  <c r="AQ27" i="5"/>
  <c r="J38" i="5"/>
  <c r="L31" i="5"/>
  <c r="AE27" i="3"/>
  <c r="AC31" i="3"/>
  <c r="Y43" i="5"/>
  <c r="W49" i="5"/>
  <c r="W47" i="5"/>
  <c r="J38" i="4"/>
  <c r="L31" i="4"/>
  <c r="AC26" i="18"/>
  <c r="AA34" i="18"/>
  <c r="AE34" i="18" s="1"/>
  <c r="M26" i="18"/>
  <c r="L26" i="19"/>
  <c r="M26" i="19" s="1"/>
  <c r="L34" i="18"/>
  <c r="AE27" i="5"/>
  <c r="AC31" i="5"/>
  <c r="P50" i="8"/>
  <c r="P48" i="8"/>
  <c r="X38" i="4"/>
  <c r="V43" i="4"/>
  <c r="AH43" i="4"/>
  <c r="AJ38" i="4"/>
  <c r="J50" i="9"/>
  <c r="J48" i="9"/>
  <c r="L44" i="9"/>
  <c r="S19" i="3"/>
  <c r="S27" i="2"/>
  <c r="U16" i="2"/>
  <c r="AE31" i="2"/>
  <c r="AG27" i="2"/>
  <c r="I31" i="3"/>
  <c r="K27" i="3"/>
  <c r="L38" i="18" l="1"/>
  <c r="M34" i="18"/>
  <c r="L34" i="19"/>
  <c r="M34" i="19" s="1"/>
  <c r="AJ43" i="4"/>
  <c r="AH47" i="4"/>
  <c r="AH49" i="4"/>
  <c r="J43" i="5"/>
  <c r="L38" i="5"/>
  <c r="Y27" i="3"/>
  <c r="W31" i="3"/>
  <c r="K31" i="3"/>
  <c r="I38" i="3"/>
  <c r="W38" i="18"/>
  <c r="AG31" i="2"/>
  <c r="AE38" i="2"/>
  <c r="V49" i="4"/>
  <c r="V47" i="4"/>
  <c r="X43" i="4"/>
  <c r="AE31" i="5"/>
  <c r="AC38" i="5"/>
  <c r="L38" i="4"/>
  <c r="J43" i="4"/>
  <c r="AC38" i="3"/>
  <c r="AE31" i="3"/>
  <c r="U27" i="2"/>
  <c r="S31" i="2"/>
  <c r="AC34" i="18"/>
  <c r="AA38" i="18"/>
  <c r="AC38" i="18" s="1"/>
  <c r="AQ31" i="5"/>
  <c r="AO38" i="5"/>
  <c r="AA31" i="2"/>
  <c r="Y38" i="2"/>
  <c r="Q27" i="3"/>
  <c r="S16" i="3"/>
  <c r="AF34" i="18"/>
  <c r="L43" i="4" l="1"/>
  <c r="J49" i="4"/>
  <c r="J47" i="4"/>
  <c r="J47" i="5"/>
  <c r="L43" i="5"/>
  <c r="J49" i="5"/>
  <c r="I43" i="3"/>
  <c r="K38" i="3"/>
  <c r="AO43" i="5"/>
  <c r="AQ38" i="5"/>
  <c r="U31" i="2"/>
  <c r="S38" i="2"/>
  <c r="Q31" i="3"/>
  <c r="S27" i="3"/>
  <c r="AC43" i="5"/>
  <c r="AE38" i="5"/>
  <c r="AE38" i="18"/>
  <c r="Y31" i="3"/>
  <c r="W38" i="3"/>
  <c r="AA38" i="2"/>
  <c r="Y44" i="2"/>
  <c r="AE38" i="3"/>
  <c r="AC43" i="3"/>
  <c r="AG38" i="2"/>
  <c r="AE44" i="2"/>
  <c r="AF38" i="18"/>
  <c r="M38" i="18"/>
  <c r="L38" i="19"/>
  <c r="M38" i="19" s="1"/>
  <c r="AC59" i="3" l="1"/>
  <c r="AC49" i="3"/>
  <c r="AE43" i="3"/>
  <c r="AC47" i="3"/>
  <c r="W43" i="3"/>
  <c r="Y38" i="3"/>
  <c r="AE43" i="5"/>
  <c r="AC49" i="5"/>
  <c r="AC47" i="5"/>
  <c r="I49" i="3"/>
  <c r="I59" i="3"/>
  <c r="K43" i="3"/>
  <c r="I47" i="3"/>
  <c r="U38" i="2"/>
  <c r="S44" i="2"/>
  <c r="AG44" i="2"/>
  <c r="AE50" i="2"/>
  <c r="AE59" i="2"/>
  <c r="AE48" i="2"/>
  <c r="AA44" i="2"/>
  <c r="Y48" i="2"/>
  <c r="Y59" i="2"/>
  <c r="Y50" i="2"/>
  <c r="Q38" i="3"/>
  <c r="S31" i="3"/>
  <c r="AO49" i="5"/>
  <c r="AQ43" i="5"/>
  <c r="AO47" i="5"/>
  <c r="S38" i="3" l="1"/>
  <c r="Q43" i="3"/>
  <c r="S48" i="2"/>
  <c r="U44" i="2"/>
  <c r="S50" i="2"/>
  <c r="W47" i="3"/>
  <c r="W49" i="3"/>
  <c r="Y43" i="3"/>
  <c r="W59" i="3"/>
  <c r="Q59" i="3" l="1"/>
  <c r="Q49" i="3"/>
  <c r="Q47" i="3"/>
  <c r="S43" i="3"/>
</calcChain>
</file>

<file path=xl/sharedStrings.xml><?xml version="1.0" encoding="utf-8"?>
<sst xmlns="http://schemas.openxmlformats.org/spreadsheetml/2006/main" count="558" uniqueCount="215">
  <si>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</si>
  <si>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</si>
  <si>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</si>
  <si>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</si>
  <si>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</si>
  <si>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</si>
  <si>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</si>
  <si>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</si>
  <si>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</si>
  <si>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</si>
  <si>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</si>
  <si>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</si>
  <si>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</si>
  <si>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</si>
  <si>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</si>
  <si>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</si>
  <si>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</si>
  <si>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</si>
  <si>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</si>
  <si>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</si>
  <si>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</si>
  <si>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</si>
  <si>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</si>
  <si>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</si>
  <si>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</si>
  <si>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</si>
  <si>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</si>
  <si>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</si>
  <si>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</si>
  <si>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</si>
  <si>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</si>
  <si>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</si>
  <si>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</si>
  <si>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</si>
  <si>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</si>
  <si>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</si>
  <si>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</si>
  <si>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</si>
  <si>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</si>
  <si>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</si>
  <si>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</si>
  <si>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</si>
  <si>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</si>
  <si>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</si>
  <si>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</si>
  <si>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</si>
  <si>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</si>
  <si>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</si>
  <si>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</si>
  <si>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</si>
  <si>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</si>
  <si>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</si>
  <si>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</si>
  <si>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</si>
  <si>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</si>
  <si>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</si>
  <si>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</si>
  <si>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</si>
  <si>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</si>
  <si>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</si>
  <si>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</si>
  <si>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</si>
  <si>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</si>
  <si>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</si>
  <si>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</si>
  <si>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</si>
  <si>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</si>
  <si>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</si>
  <si>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</si>
  <si>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</si>
  <si>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</si>
  <si>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</si>
  <si>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</si>
  <si>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</si>
  <si>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</si>
  <si>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</si>
  <si>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</si>
  <si>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</si>
  <si>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</si>
  <si>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</si>
  <si>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</si>
  <si>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</si>
  <si>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</si>
  <si>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</si>
  <si>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</si>
  <si>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</si>
  <si>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</si>
  <si>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</si>
  <si>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</si>
  <si>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</si>
  <si>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</si>
  <si>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</si>
  <si>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</si>
  <si>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</si>
  <si>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</si>
  <si>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</si>
  <si>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</si>
  <si>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</si>
  <si>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</si>
  <si>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</si>
  <si>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</si>
  <si>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</si>
  <si>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</si>
  <si>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</si>
  <si>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</si>
  <si>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</si>
  <si>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</si>
  <si>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</si>
  <si>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</si>
  <si>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</si>
  <si>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</si>
  <si>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</si>
  <si>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</si>
  <si>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</si>
  <si>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</si>
  <si>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</si>
  <si>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</si>
  <si>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</si>
  <si>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</si>
  <si>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</si>
  <si>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</si>
  <si>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</si>
  <si>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</si>
  <si>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</si>
  <si>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</si>
  <si>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</si>
  <si>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</si>
  <si>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</si>
  <si>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</si>
  <si>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</si>
  <si>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</si>
  <si>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</si>
  <si>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</si>
  <si>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</si>
  <si>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</si>
  <si>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</si>
  <si>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</si>
  <si>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</si>
  <si>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</si>
  <si>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</si>
  <si>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</si>
  <si>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</si>
  <si>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</si>
  <si>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</si>
  <si>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</si>
  <si>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</si>
  <si>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</si>
  <si>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</si>
  <si>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</si>
  <si>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</si>
  <si>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</si>
  <si>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</si>
  <si>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</si>
  <si>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</si>
  <si>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</si>
  <si>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</si>
  <si>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</si>
  <si>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</si>
  <si>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</si>
  <si>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</si>
  <si>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</si>
  <si>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</si>
  <si>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</si>
  <si>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</si>
  <si>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</si>
  <si>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</si>
  <si>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</si>
  <si>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</si>
  <si>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</si>
  <si>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</si>
  <si>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</si>
  <si>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</si>
  <si>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</si>
  <si>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</si>
  <si>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</si>
  <si>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</si>
  <si>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</si>
  <si>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</si>
  <si>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</si>
  <si>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</si>
  <si>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</si>
  <si>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</si>
  <si>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</si>
  <si>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</si>
  <si>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Gewinne/ (Verluste) aus der Neubewertung von zur Veräußerung verfügbaren finanziellen Vermögenswerten</t>
  </si>
  <si>
    <t>Gewinne/ Verluste aus Währungsumrechnung</t>
  </si>
  <si>
    <t>Sonstiges Ergebnis</t>
  </si>
  <si>
    <t>Gesamtergebnis</t>
  </si>
  <si>
    <t>Erfolgswirksame Änderung (Übertrag GuV)</t>
  </si>
  <si>
    <t>Other comprehensive income</t>
  </si>
  <si>
    <t>Comprehensive Income</t>
  </si>
  <si>
    <t>Fair value measurement of available-for-sale 
financial assets</t>
  </si>
  <si>
    <t xml:space="preserve">Foreign currency translation </t>
  </si>
  <si>
    <t>Recognised in Income statement (P/L)</t>
  </si>
  <si>
    <t>Anteile nicht-beherrschender Gesellschafter</t>
  </si>
  <si>
    <t>Non-controlling interest</t>
  </si>
  <si>
    <t>Geschäftsjahr 2010/2011</t>
  </si>
  <si>
    <t>Financial year 2010/2011</t>
  </si>
  <si>
    <t>Changes in equity from investments
accounted for using the equity method</t>
  </si>
  <si>
    <t>Geschäftsjahr 2011/2012</t>
  </si>
  <si>
    <t>Financial year 2011/2012</t>
  </si>
  <si>
    <t>Gewinne/ (Verluste) aus At-Equity bewerteten Finanzanlagen</t>
  </si>
  <si>
    <t>Konzern-Gesamtergebnisrechnung (IFRS) 1. Oktober 2011 bis 30. September 2012</t>
  </si>
  <si>
    <t>1. Oktober 2011 -    
30. September 2012</t>
  </si>
  <si>
    <t>1. Oktober 2010 - 30. September 2011</t>
  </si>
  <si>
    <t>Consolidated statement of comprehensive income (IFRS) for the period from 1 October 2011 to 30 September 2012</t>
  </si>
  <si>
    <t>1 October 2011 - 30 September 2012</t>
  </si>
  <si>
    <t>1 October 2010 - 
30 September 2011</t>
  </si>
  <si>
    <t>Der nachfolgende Konzernanhang ist integraler Bestandteil des geprüften Konzernabschlusses.</t>
  </si>
  <si>
    <t>The following notes to the consolidated financial statements are an integral part of the audited consolidated financial statements.</t>
  </si>
  <si>
    <t>Umgliederung ins Konzernergebnis</t>
  </si>
  <si>
    <t>Reclassification to net income</t>
  </si>
  <si>
    <t>(7) (14)</t>
  </si>
  <si>
    <t>(2n) (23)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</si>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</sst>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#,##0_);\(#,##0\);&quot;-    &quot;"/>
    <numFmt numFmtId="166" formatCode="_-* #,##0\ _D_M_-;\-* #,##0\ _D_M_-;_-* &quot;-&quot;??\ _D_M_-;_-@_-"/>
    <numFmt numFmtId="167" formatCode="0.00000"/>
    <numFmt numFmtId="168" formatCode="#,##0.00_);\(#,##0.00\);&quot;-    &quot;"/>
    <numFmt numFmtId="169" formatCode="#,##0.000_);\(#,##0.000\);&quot;-    &quot;"/>
    <numFmt numFmtId="170" formatCode="0.0"/>
    <numFmt numFmtId="171" formatCode="0.0%"/>
    <numFmt numFmtId="172" formatCode="0.000"/>
    <numFmt numFmtId="173" formatCode="_([$€]* #,##0.00_);_([$€]* \(#,##0.00\);_([$€]* &quot;-&quot;??_);_(@_)"/>
    <numFmt numFmtId="174" formatCode="#,##0.0000_);\(#,##0.0000\);&quot;-    &quot;"/>
  </numFmts>
  <fonts count="3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/>
    <xf numFmtId="165" fontId="2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0" fontId="3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1" applyNumberFormat="1" applyFont="1"/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 applyAlignment="1">
      <alignment horizontal="centerContinuous"/>
    </xf>
    <xf numFmtId="165" fontId="3" fillId="0" borderId="2" xfId="1" applyNumberFormat="1" applyFont="1" applyBorder="1"/>
    <xf numFmtId="164" fontId="3" fillId="0" borderId="2" xfId="1" applyFont="1" applyBorder="1"/>
    <xf numFmtId="0" fontId="2" fillId="0" borderId="0" xfId="1" applyNumberFormat="1" applyFont="1" applyBorder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/>
    <xf numFmtId="49" fontId="2" fillId="0" borderId="0" xfId="1" applyNumberFormat="1" applyFont="1" applyAlignment="1">
      <alignment horizontal="center"/>
    </xf>
    <xf numFmtId="2" fontId="3" fillId="0" borderId="0" xfId="0" applyNumberFormat="1" applyFont="1" applyBorder="1"/>
    <xf numFmtId="3" fontId="3" fillId="0" borderId="2" xfId="0" applyNumberFormat="1" applyFont="1" applyBorder="1"/>
    <xf numFmtId="166" fontId="3" fillId="0" borderId="0" xfId="1" applyNumberFormat="1" applyFont="1"/>
    <xf numFmtId="168" fontId="3" fillId="0" borderId="2" xfId="0" applyNumberFormat="1" applyFont="1" applyBorder="1"/>
    <xf numFmtId="164" fontId="3" fillId="0" borderId="0" xfId="1" applyFont="1" applyBorder="1"/>
    <xf numFmtId="49" fontId="2" fillId="0" borderId="0" xfId="1" applyNumberFormat="1" applyFont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171" fontId="3" fillId="0" borderId="0" xfId="3" applyNumberFormat="1" applyFont="1"/>
    <xf numFmtId="171" fontId="2" fillId="0" borderId="0" xfId="3" applyNumberFormat="1" applyFont="1" applyBorder="1" applyAlignment="1">
      <alignment horizontal="center"/>
    </xf>
    <xf numFmtId="171" fontId="3" fillId="0" borderId="0" xfId="3" applyNumberFormat="1" applyFont="1" applyBorder="1"/>
    <xf numFmtId="171" fontId="0" fillId="0" borderId="0" xfId="3" applyNumberFormat="1" applyFont="1"/>
    <xf numFmtId="0" fontId="2" fillId="0" borderId="0" xfId="1" applyNumberFormat="1" applyFont="1" applyBorder="1" applyAlignment="1">
      <alignment horizontal="centerContinuous"/>
    </xf>
    <xf numFmtId="168" fontId="3" fillId="0" borderId="0" xfId="0" applyNumberFormat="1" applyFont="1" applyBorder="1"/>
    <xf numFmtId="3" fontId="3" fillId="0" borderId="0" xfId="0" applyNumberFormat="1" applyFont="1" applyBorder="1"/>
    <xf numFmtId="171" fontId="4" fillId="0" borderId="0" xfId="3" applyNumberFormat="1" applyFont="1" applyAlignment="1"/>
    <xf numFmtId="171" fontId="2" fillId="0" borderId="0" xfId="3" applyNumberFormat="1" applyFont="1" applyAlignment="1">
      <alignment horizontal="centerContinuous"/>
    </xf>
    <xf numFmtId="171" fontId="2" fillId="0" borderId="1" xfId="3" applyNumberFormat="1" applyFont="1" applyBorder="1" applyAlignment="1">
      <alignment horizontal="centerContinuous"/>
    </xf>
    <xf numFmtId="171" fontId="2" fillId="0" borderId="0" xfId="3" applyNumberFormat="1" applyFont="1" applyAlignment="1">
      <alignment horizontal="center"/>
    </xf>
    <xf numFmtId="165" fontId="3" fillId="0" borderId="3" xfId="1" applyNumberFormat="1" applyFont="1" applyBorder="1"/>
    <xf numFmtId="171" fontId="2" fillId="0" borderId="0" xfId="3" applyNumberFormat="1" applyFont="1" applyBorder="1" applyAlignment="1">
      <alignment horizontal="centerContinuous"/>
    </xf>
    <xf numFmtId="171" fontId="2" fillId="0" borderId="1" xfId="3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71" fontId="1" fillId="0" borderId="0" xfId="3" applyNumberFormat="1"/>
    <xf numFmtId="168" fontId="3" fillId="0" borderId="2" xfId="0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68" fontId="3" fillId="0" borderId="0" xfId="1" applyNumberFormat="1" applyFont="1"/>
    <xf numFmtId="169" fontId="3" fillId="0" borderId="0" xfId="1" applyNumberFormat="1" applyFont="1"/>
    <xf numFmtId="0" fontId="6" fillId="0" borderId="0" xfId="0" applyFont="1" applyFill="1"/>
    <xf numFmtId="165" fontId="7" fillId="0" borderId="0" xfId="1" applyNumberFormat="1" applyFont="1" applyFill="1" applyAlignment="1">
      <alignment horizontal="center"/>
    </xf>
    <xf numFmtId="171" fontId="7" fillId="0" borderId="0" xfId="3" applyNumberFormat="1" applyFont="1" applyFill="1" applyBorder="1" applyAlignment="1">
      <alignment horizontal="center"/>
    </xf>
    <xf numFmtId="171" fontId="7" fillId="0" borderId="0" xfId="3" applyNumberFormat="1" applyFont="1" applyFill="1" applyAlignment="1">
      <alignment horizontal="center"/>
    </xf>
    <xf numFmtId="9" fontId="6" fillId="0" borderId="0" xfId="3" applyFont="1" applyFill="1"/>
    <xf numFmtId="165" fontId="6" fillId="0" borderId="0" xfId="1" applyNumberFormat="1" applyFont="1" applyFill="1" applyBorder="1"/>
    <xf numFmtId="165" fontId="6" fillId="0" borderId="0" xfId="1" applyNumberFormat="1" applyFont="1" applyFill="1"/>
    <xf numFmtId="171" fontId="6" fillId="0" borderId="0" xfId="3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71" fontId="8" fillId="0" borderId="0" xfId="3" applyNumberFormat="1" applyFont="1" applyFill="1" applyAlignment="1"/>
    <xf numFmtId="171" fontId="7" fillId="0" borderId="0" xfId="3" applyNumberFormat="1" applyFont="1" applyFill="1" applyAlignment="1">
      <alignment horizontal="centerContinuous"/>
    </xf>
    <xf numFmtId="0" fontId="7" fillId="0" borderId="0" xfId="0" applyFont="1" applyFill="1"/>
    <xf numFmtId="171" fontId="7" fillId="0" borderId="1" xfId="3" applyNumberFormat="1" applyFont="1" applyFill="1" applyBorder="1" applyAlignment="1">
      <alignment horizontal="centerContinuous"/>
    </xf>
    <xf numFmtId="165" fontId="6" fillId="0" borderId="0" xfId="1" applyNumberFormat="1" applyFont="1" applyFill="1" applyBorder="1" applyAlignment="1">
      <alignment horizontal="center"/>
    </xf>
    <xf numFmtId="171" fontId="6" fillId="0" borderId="0" xfId="3" applyNumberFormat="1" applyFont="1" applyFill="1" applyBorder="1"/>
    <xf numFmtId="165" fontId="6" fillId="0" borderId="0" xfId="0" applyNumberFormat="1" applyFont="1" applyFill="1"/>
    <xf numFmtId="0" fontId="10" fillId="0" borderId="0" xfId="0" applyFont="1" applyFill="1"/>
    <xf numFmtId="3" fontId="6" fillId="0" borderId="0" xfId="0" applyNumberFormat="1" applyFont="1" applyFill="1"/>
    <xf numFmtId="164" fontId="6" fillId="0" borderId="0" xfId="1" applyFont="1" applyFill="1" applyBorder="1"/>
    <xf numFmtId="4" fontId="6" fillId="0" borderId="2" xfId="1" applyNumberFormat="1" applyFont="1" applyFill="1" applyBorder="1"/>
    <xf numFmtId="4" fontId="6" fillId="0" borderId="0" xfId="0" applyNumberFormat="1" applyFont="1" applyFill="1"/>
    <xf numFmtId="4" fontId="6" fillId="0" borderId="0" xfId="3" applyNumberFormat="1" applyFont="1" applyFill="1" applyBorder="1"/>
    <xf numFmtId="168" fontId="6" fillId="0" borderId="2" xfId="1" applyNumberFormat="1" applyFont="1" applyFill="1" applyBorder="1"/>
    <xf numFmtId="4" fontId="6" fillId="0" borderId="0" xfId="1" applyNumberFormat="1" applyFont="1" applyFill="1" applyBorder="1"/>
    <xf numFmtId="4" fontId="6" fillId="0" borderId="0" xfId="3" applyNumberFormat="1" applyFont="1" applyFill="1"/>
    <xf numFmtId="168" fontId="6" fillId="0" borderId="0" xfId="1" applyNumberFormat="1" applyFont="1" applyFill="1"/>
    <xf numFmtId="4" fontId="6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171" fontId="10" fillId="0" borderId="0" xfId="3" applyNumberFormat="1" applyFont="1" applyFill="1"/>
    <xf numFmtId="165" fontId="6" fillId="0" borderId="0" xfId="0" applyNumberFormat="1" applyFont="1" applyFill="1" applyBorder="1"/>
    <xf numFmtId="3" fontId="6" fillId="0" borderId="2" xfId="0" applyNumberFormat="1" applyFont="1" applyFill="1" applyBorder="1"/>
    <xf numFmtId="2" fontId="6" fillId="0" borderId="0" xfId="0" applyNumberFormat="1" applyFont="1" applyFill="1" applyBorder="1"/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169" fontId="6" fillId="0" borderId="0" xfId="1" applyNumberFormat="1" applyFont="1" applyFill="1"/>
    <xf numFmtId="172" fontId="6" fillId="0" borderId="0" xfId="0" applyNumberFormat="1" applyFont="1" applyFill="1"/>
    <xf numFmtId="0" fontId="19" fillId="2" borderId="4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/>
    <xf numFmtId="0" fontId="19" fillId="2" borderId="7" xfId="0" applyFont="1" applyFill="1" applyBorder="1"/>
    <xf numFmtId="0" fontId="27" fillId="3" borderId="8" xfId="0" applyFont="1" applyFill="1" applyBorder="1"/>
    <xf numFmtId="0" fontId="27" fillId="3" borderId="9" xfId="0" applyFont="1" applyFill="1" applyBorder="1"/>
    <xf numFmtId="171" fontId="20" fillId="2" borderId="7" xfId="3" applyNumberFormat="1" applyFont="1" applyFill="1" applyBorder="1"/>
    <xf numFmtId="165" fontId="27" fillId="3" borderId="8" xfId="1" applyNumberFormat="1" applyFont="1" applyFill="1" applyBorder="1"/>
    <xf numFmtId="171" fontId="27" fillId="3" borderId="9" xfId="3" applyNumberFormat="1" applyFont="1" applyFill="1" applyBorder="1" applyAlignment="1"/>
    <xf numFmtId="171" fontId="19" fillId="2" borderId="7" xfId="3" applyNumberFormat="1" applyFont="1" applyFill="1" applyBorder="1"/>
    <xf numFmtId="171" fontId="19" fillId="2" borderId="7" xfId="0" applyNumberFormat="1" applyFont="1" applyFill="1" applyBorder="1"/>
    <xf numFmtId="171" fontId="30" fillId="2" borderId="7" xfId="3" applyNumberFormat="1" applyFont="1" applyFill="1" applyBorder="1"/>
    <xf numFmtId="0" fontId="27" fillId="3" borderId="10" xfId="0" applyFont="1" applyFill="1" applyBorder="1"/>
    <xf numFmtId="0" fontId="27" fillId="3" borderId="11" xfId="0" applyFont="1" applyFill="1" applyBorder="1"/>
    <xf numFmtId="0" fontId="19" fillId="4" borderId="0" xfId="0" applyFont="1" applyFill="1"/>
    <xf numFmtId="0" fontId="6" fillId="4" borderId="0" xfId="0" applyFont="1" applyFill="1"/>
    <xf numFmtId="49" fontId="1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/>
    <xf numFmtId="0" fontId="13" fillId="4" borderId="0" xfId="0" applyFont="1" applyFill="1"/>
    <xf numFmtId="165" fontId="18" fillId="4" borderId="0" xfId="1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5" fontId="18" fillId="4" borderId="0" xfId="1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65" fontId="21" fillId="4" borderId="0" xfId="1" applyNumberFormat="1" applyFont="1" applyFill="1" applyBorder="1" applyAlignment="1">
      <alignment horizontal="center"/>
    </xf>
    <xf numFmtId="165" fontId="21" fillId="4" borderId="0" xfId="1" applyNumberFormat="1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18" fillId="4" borderId="0" xfId="0" applyFont="1" applyFill="1"/>
    <xf numFmtId="170" fontId="18" fillId="4" borderId="0" xfId="0" applyNumberFormat="1" applyFont="1" applyFill="1"/>
    <xf numFmtId="49" fontId="23" fillId="4" borderId="0" xfId="0" applyNumberFormat="1" applyFont="1" applyFill="1" applyBorder="1" applyAlignment="1">
      <alignment horizontal="center"/>
    </xf>
    <xf numFmtId="165" fontId="18" fillId="4" borderId="0" xfId="1" applyNumberFormat="1" applyFont="1" applyFill="1"/>
    <xf numFmtId="0" fontId="18" fillId="4" borderId="0" xfId="0" applyFont="1" applyFill="1" applyBorder="1"/>
    <xf numFmtId="165" fontId="21" fillId="4" borderId="0" xfId="1" applyNumberFormat="1" applyFont="1" applyFill="1" applyBorder="1"/>
    <xf numFmtId="165" fontId="21" fillId="4" borderId="1" xfId="1" applyNumberFormat="1" applyFont="1" applyFill="1" applyBorder="1"/>
    <xf numFmtId="165" fontId="18" fillId="4" borderId="1" xfId="1" applyNumberFormat="1" applyFont="1" applyFill="1" applyBorder="1"/>
    <xf numFmtId="0" fontId="28" fillId="4" borderId="0" xfId="0" applyFont="1" applyFill="1"/>
    <xf numFmtId="49" fontId="29" fillId="4" borderId="0" xfId="0" applyNumberFormat="1" applyFont="1" applyFill="1" applyBorder="1" applyAlignment="1">
      <alignment horizontal="center"/>
    </xf>
    <xf numFmtId="165" fontId="28" fillId="4" borderId="0" xfId="1" applyNumberFormat="1" applyFont="1" applyFill="1" applyBorder="1"/>
    <xf numFmtId="165" fontId="28" fillId="4" borderId="0" xfId="1" applyNumberFormat="1" applyFont="1" applyFill="1"/>
    <xf numFmtId="0" fontId="28" fillId="4" borderId="0" xfId="0" applyFont="1" applyFill="1" applyBorder="1"/>
    <xf numFmtId="165" fontId="18" fillId="4" borderId="0" xfId="0" applyNumberFormat="1" applyFont="1" applyFill="1"/>
    <xf numFmtId="165" fontId="18" fillId="4" borderId="12" xfId="1" applyNumberFormat="1" applyFont="1" applyFill="1" applyBorder="1"/>
    <xf numFmtId="171" fontId="21" fillId="4" borderId="0" xfId="3" applyNumberFormat="1" applyFont="1" applyFill="1" applyBorder="1"/>
    <xf numFmtId="165" fontId="18" fillId="4" borderId="2" xfId="1" applyNumberFormat="1" applyFont="1" applyFill="1" applyBorder="1"/>
    <xf numFmtId="165" fontId="18" fillId="4" borderId="0" xfId="1" applyNumberFormat="1" applyFont="1" applyFill="1" applyBorder="1"/>
    <xf numFmtId="3" fontId="18" fillId="4" borderId="0" xfId="0" applyNumberFormat="1" applyFont="1" applyFill="1"/>
    <xf numFmtId="0" fontId="20" fillId="4" borderId="0" xfId="0" applyFont="1" applyFill="1"/>
    <xf numFmtId="165" fontId="18" fillId="4" borderId="0" xfId="1" applyNumberFormat="1" applyFont="1" applyFill="1" applyBorder="1" applyAlignment="1"/>
    <xf numFmtId="4" fontId="18" fillId="4" borderId="0" xfId="1" applyNumberFormat="1" applyFont="1" applyFill="1" applyBorder="1" applyAlignment="1"/>
    <xf numFmtId="0" fontId="20" fillId="4" borderId="0" xfId="0" applyFont="1" applyFill="1" applyBorder="1" applyAlignment="1"/>
    <xf numFmtId="0" fontId="18" fillId="4" borderId="0" xfId="0" applyFont="1" applyFill="1" applyBorder="1" applyAlignment="1"/>
    <xf numFmtId="3" fontId="21" fillId="4" borderId="0" xfId="0" applyNumberFormat="1" applyFont="1" applyFill="1"/>
    <xf numFmtId="3" fontId="18" fillId="4" borderId="0" xfId="0" applyNumberFormat="1" applyFont="1" applyFill="1" applyBorder="1"/>
    <xf numFmtId="174" fontId="21" fillId="4" borderId="0" xfId="1" applyNumberFormat="1" applyFont="1" applyFill="1"/>
    <xf numFmtId="165" fontId="6" fillId="4" borderId="0" xfId="1" applyNumberFormat="1" applyFont="1" applyFill="1" applyBorder="1"/>
    <xf numFmtId="49" fontId="24" fillId="4" borderId="0" xfId="0" applyNumberFormat="1" applyFont="1" applyFill="1" applyBorder="1" applyAlignment="1">
      <alignment horizontal="center"/>
    </xf>
    <xf numFmtId="49" fontId="24" fillId="4" borderId="0" xfId="1" applyNumberFormat="1" applyFont="1" applyFill="1" applyBorder="1" applyAlignment="1">
      <alignment horizontal="center" vertical="top" wrapText="1"/>
    </xf>
    <xf numFmtId="165" fontId="18" fillId="4" borderId="0" xfId="1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/>
    <xf numFmtId="0" fontId="20" fillId="4" borderId="0" xfId="0" applyFont="1" applyFill="1" applyAlignment="1"/>
    <xf numFmtId="3" fontId="21" fillId="4" borderId="0" xfId="0" applyNumberFormat="1" applyFont="1" applyFill="1" applyBorder="1"/>
    <xf numFmtId="49" fontId="24" fillId="4" borderId="0" xfId="0" applyNumberFormat="1" applyFont="1" applyFill="1" applyAlignment="1">
      <alignment horizontal="center"/>
    </xf>
    <xf numFmtId="49" fontId="24" fillId="4" borderId="1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27" fillId="4" borderId="13" xfId="0" applyFont="1" applyFill="1" applyBorder="1"/>
    <xf numFmtId="0" fontId="27" fillId="4" borderId="0" xfId="0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171" fontId="27" fillId="4" borderId="0" xfId="3" applyNumberFormat="1" applyFont="1" applyFill="1" applyBorder="1" applyAlignment="1"/>
    <xf numFmtId="171" fontId="14" fillId="4" borderId="0" xfId="3" applyNumberFormat="1" applyFont="1" applyFill="1" applyBorder="1" applyAlignment="1"/>
    <xf numFmtId="0" fontId="2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71" fontId="27" fillId="4" borderId="0" xfId="3" applyNumberFormat="1" applyFont="1" applyFill="1" applyBorder="1"/>
    <xf numFmtId="171" fontId="14" fillId="4" borderId="0" xfId="3" applyNumberFormat="1" applyFont="1" applyFill="1" applyBorder="1"/>
    <xf numFmtId="0" fontId="27" fillId="4" borderId="14" xfId="0" applyFont="1" applyFill="1" applyBorder="1"/>
    <xf numFmtId="4" fontId="18" fillId="4" borderId="2" xfId="0" applyNumberFormat="1" applyFont="1" applyFill="1" applyBorder="1"/>
    <xf numFmtId="171" fontId="19" fillId="2" borderId="15" xfId="3" applyNumberFormat="1" applyFont="1" applyFill="1" applyBorder="1"/>
    <xf numFmtId="4" fontId="27" fillId="3" borderId="10" xfId="0" applyNumberFormat="1" applyFont="1" applyFill="1" applyBorder="1"/>
    <xf numFmtId="0" fontId="18" fillId="4" borderId="1" xfId="0" applyFont="1" applyFill="1" applyBorder="1" applyAlignment="1">
      <alignment horizontal="center" wrapText="1"/>
    </xf>
    <xf numFmtId="165" fontId="21" fillId="4" borderId="0" xfId="1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 wrapText="1"/>
    </xf>
    <xf numFmtId="49" fontId="18" fillId="4" borderId="0" xfId="0" applyNumberFormat="1" applyFont="1" applyFill="1"/>
    <xf numFmtId="165" fontId="18" fillId="0" borderId="12" xfId="1" applyNumberFormat="1" applyFont="1" applyFill="1" applyBorder="1"/>
    <xf numFmtId="165" fontId="18" fillId="0" borderId="2" xfId="1" applyNumberFormat="1" applyFont="1" applyFill="1" applyBorder="1"/>
    <xf numFmtId="4" fontId="18" fillId="0" borderId="2" xfId="1" applyNumberFormat="1" applyFont="1" applyFill="1" applyBorder="1" applyAlignment="1"/>
    <xf numFmtId="169" fontId="21" fillId="4" borderId="0" xfId="1" applyNumberFormat="1" applyFont="1" applyFill="1"/>
    <xf numFmtId="174" fontId="6" fillId="4" borderId="0" xfId="1" applyNumberFormat="1" applyFont="1" applyFill="1"/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6" fillId="4" borderId="0" xfId="0" applyFont="1" applyFill="1" applyAlignment="1"/>
    <xf numFmtId="4" fontId="18" fillId="4" borderId="2" xfId="1" applyNumberFormat="1" applyFont="1" applyFill="1" applyBorder="1" applyAlignment="1"/>
    <xf numFmtId="4" fontId="19" fillId="0" borderId="0" xfId="0" applyNumberFormat="1" applyFont="1" applyFill="1"/>
    <xf numFmtId="4" fontId="19" fillId="4" borderId="0" xfId="0" applyNumberFormat="1" applyFont="1" applyFill="1"/>
    <xf numFmtId="4" fontId="18" fillId="4" borderId="0" xfId="1" applyNumberFormat="1" applyFont="1" applyFill="1" applyBorder="1"/>
    <xf numFmtId="165" fontId="18" fillId="4" borderId="3" xfId="1" applyNumberFormat="1" applyFont="1" applyFill="1" applyBorder="1"/>
    <xf numFmtId="165" fontId="18" fillId="5" borderId="3" xfId="1" applyNumberFormat="1" applyFont="1" applyFill="1" applyBorder="1"/>
    <xf numFmtId="165" fontId="18" fillId="0" borderId="3" xfId="1" applyNumberFormat="1" applyFont="1" applyFill="1" applyBorder="1"/>
    <xf numFmtId="165" fontId="18" fillId="5" borderId="2" xfId="1" applyNumberFormat="1" applyFont="1" applyFill="1" applyBorder="1"/>
    <xf numFmtId="165" fontId="21" fillId="0" borderId="0" xfId="1" applyNumberFormat="1" applyFont="1" applyFill="1"/>
    <xf numFmtId="3" fontId="18" fillId="5" borderId="0" xfId="0" applyNumberFormat="1" applyFont="1" applyFill="1"/>
    <xf numFmtId="4" fontId="18" fillId="5" borderId="0" xfId="1" applyNumberFormat="1" applyFont="1" applyFill="1" applyBorder="1" applyAlignment="1"/>
    <xf numFmtId="0" fontId="18" fillId="4" borderId="0" xfId="0" applyFont="1" applyFill="1" applyBorder="1" applyAlignment="1">
      <alignment horizontal="center" wrapText="1"/>
    </xf>
    <xf numFmtId="165" fontId="18" fillId="5" borderId="0" xfId="1" applyNumberFormat="1" applyFont="1" applyFill="1"/>
    <xf numFmtId="165" fontId="21" fillId="5" borderId="1" xfId="1" applyNumberFormat="1" applyFont="1" applyFill="1" applyBorder="1"/>
    <xf numFmtId="165" fontId="21" fillId="5" borderId="0" xfId="1" applyNumberFormat="1" applyFont="1" applyFill="1" applyBorder="1"/>
    <xf numFmtId="165" fontId="18" fillId="5" borderId="1" xfId="1" applyNumberFormat="1" applyFont="1" applyFill="1" applyBorder="1"/>
    <xf numFmtId="165" fontId="21" fillId="5" borderId="0" xfId="1" applyNumberFormat="1" applyFont="1" applyFill="1"/>
    <xf numFmtId="165" fontId="28" fillId="5" borderId="0" xfId="1" applyNumberFormat="1" applyFont="1" applyFill="1" applyBorder="1"/>
    <xf numFmtId="165" fontId="28" fillId="0" borderId="0" xfId="1" applyNumberFormat="1" applyFont="1" applyFill="1"/>
    <xf numFmtId="165" fontId="28" fillId="0" borderId="0" xfId="1" applyNumberFormat="1" applyFont="1" applyFill="1" applyBorder="1"/>
    <xf numFmtId="165" fontId="18" fillId="5" borderId="12" xfId="1" applyNumberFormat="1" applyFont="1" applyFill="1" applyBorder="1"/>
    <xf numFmtId="3" fontId="21" fillId="5" borderId="0" xfId="0" applyNumberFormat="1" applyFont="1" applyFill="1"/>
    <xf numFmtId="4" fontId="18" fillId="5" borderId="2" xfId="0" applyNumberFormat="1" applyFont="1" applyFill="1" applyBorder="1"/>
    <xf numFmtId="9" fontId="21" fillId="4" borderId="0" xfId="3" applyFont="1" applyFill="1"/>
    <xf numFmtId="171" fontId="6" fillId="4" borderId="0" xfId="3" applyNumberFormat="1" applyFont="1" applyFill="1"/>
    <xf numFmtId="9" fontId="6" fillId="4" borderId="0" xfId="3" applyFont="1" applyFill="1"/>
    <xf numFmtId="3" fontId="6" fillId="4" borderId="0" xfId="0" applyNumberFormat="1" applyFont="1" applyFill="1"/>
    <xf numFmtId="0" fontId="21" fillId="0" borderId="0" xfId="0" applyFont="1" applyFill="1"/>
    <xf numFmtId="3" fontId="7" fillId="4" borderId="0" xfId="0" applyNumberFormat="1" applyFont="1" applyFill="1"/>
    <xf numFmtId="3" fontId="18" fillId="4" borderId="0" xfId="1" applyNumberFormat="1" applyFont="1" applyFill="1" applyBorder="1"/>
    <xf numFmtId="0" fontId="31" fillId="4" borderId="0" xfId="0" applyFont="1" applyFill="1"/>
    <xf numFmtId="2" fontId="12" fillId="4" borderId="0" xfId="0" applyNumberFormat="1" applyFont="1" applyFill="1" applyBorder="1" applyAlignment="1">
      <alignment horizontal="center"/>
    </xf>
    <xf numFmtId="165" fontId="21" fillId="4" borderId="16" xfId="1" applyNumberFormat="1" applyFont="1" applyFill="1" applyBorder="1"/>
    <xf numFmtId="165" fontId="21" fillId="4" borderId="9" xfId="1" applyNumberFormat="1" applyFont="1" applyFill="1" applyBorder="1"/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165" fontId="18" fillId="4" borderId="17" xfId="1" applyNumberFormat="1" applyFont="1" applyFill="1" applyBorder="1"/>
    <xf numFmtId="171" fontId="19" fillId="4" borderId="0" xfId="3" applyNumberFormat="1" applyFont="1" applyFill="1" applyBorder="1"/>
    <xf numFmtId="171" fontId="19" fillId="4" borderId="0" xfId="0" applyNumberFormat="1" applyFont="1" applyFill="1" applyBorder="1"/>
    <xf numFmtId="0" fontId="19" fillId="4" borderId="0" xfId="0" applyFont="1" applyFill="1" applyBorder="1" applyAlignment="1">
      <alignment horizontal="center"/>
    </xf>
    <xf numFmtId="171" fontId="20" fillId="4" borderId="0" xfId="3" applyNumberFormat="1" applyFont="1" applyFill="1" applyBorder="1"/>
    <xf numFmtId="49" fontId="18" fillId="4" borderId="0" xfId="0" applyNumberFormat="1" applyFont="1" applyFill="1" applyAlignment="1">
      <alignment horizontal="center"/>
    </xf>
    <xf numFmtId="171" fontId="33" fillId="4" borderId="0" xfId="3" applyNumberFormat="1" applyFont="1" applyFill="1" applyBorder="1" applyAlignment="1"/>
    <xf numFmtId="171" fontId="30" fillId="4" borderId="0" xfId="3" applyNumberFormat="1" applyFont="1" applyFill="1" applyBorder="1"/>
    <xf numFmtId="0" fontId="10" fillId="4" borderId="0" xfId="0" applyFont="1" applyFill="1" applyAlignment="1">
      <alignment horizontal="left"/>
    </xf>
    <xf numFmtId="3" fontId="21" fillId="4" borderId="0" xfId="1" applyNumberFormat="1" applyFont="1" applyFill="1" applyAlignment="1">
      <alignment wrapText="1"/>
    </xf>
    <xf numFmtId="165" fontId="18" fillId="6" borderId="0" xfId="1" applyNumberFormat="1" applyFont="1" applyFill="1" applyAlignment="1">
      <alignment horizontal="center"/>
    </xf>
    <xf numFmtId="165" fontId="18" fillId="6" borderId="12" xfId="1" applyNumberFormat="1" applyFont="1" applyFill="1" applyBorder="1"/>
    <xf numFmtId="165" fontId="18" fillId="6" borderId="0" xfId="1" applyNumberFormat="1" applyFont="1" applyFill="1"/>
    <xf numFmtId="165" fontId="21" fillId="6" borderId="0" xfId="1" applyNumberFormat="1" applyFont="1" applyFill="1" applyBorder="1"/>
    <xf numFmtId="165" fontId="21" fillId="6" borderId="0" xfId="1" applyNumberFormat="1" applyFont="1" applyFill="1"/>
    <xf numFmtId="165" fontId="28" fillId="6" borderId="0" xfId="1" applyNumberFormat="1" applyFont="1" applyFill="1" applyBorder="1"/>
    <xf numFmtId="165" fontId="18" fillId="6" borderId="17" xfId="1" applyNumberFormat="1" applyFont="1" applyFill="1" applyBorder="1"/>
    <xf numFmtId="49" fontId="21" fillId="6" borderId="0" xfId="0" applyNumberFormat="1" applyFont="1" applyFill="1" applyAlignment="1">
      <alignment horizontal="center"/>
    </xf>
    <xf numFmtId="49" fontId="10" fillId="6" borderId="0" xfId="0" applyNumberFormat="1" applyFont="1" applyFill="1" applyAlignment="1">
      <alignment horizontal="center"/>
    </xf>
    <xf numFmtId="49" fontId="18" fillId="6" borderId="0" xfId="0" applyNumberFormat="1" applyFont="1" applyFill="1" applyAlignment="1">
      <alignment horizontal="center"/>
    </xf>
    <xf numFmtId="49" fontId="28" fillId="6" borderId="0" xfId="0" applyNumberFormat="1" applyFont="1" applyFill="1" applyAlignment="1">
      <alignment horizontal="center"/>
    </xf>
    <xf numFmtId="165" fontId="18" fillId="4" borderId="0" xfId="1" applyNumberFormat="1" applyFont="1" applyFill="1" applyAlignment="1">
      <alignment horizontal="center"/>
    </xf>
    <xf numFmtId="0" fontId="21" fillId="4" borderId="0" xfId="0" applyFont="1" applyFill="1" applyAlignment="1">
      <alignment horizontal="left" wrapText="1"/>
    </xf>
    <xf numFmtId="165" fontId="18" fillId="4" borderId="0" xfId="1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49" fontId="24" fillId="4" borderId="1" xfId="1" applyNumberFormat="1" applyFont="1" applyFill="1" applyBorder="1" applyAlignment="1">
      <alignment horizontal="center" vertical="top" wrapText="1"/>
    </xf>
    <xf numFmtId="0" fontId="21" fillId="4" borderId="0" xfId="0" applyFont="1" applyFill="1" applyAlignment="1">
      <alignment wrapText="1"/>
    </xf>
    <xf numFmtId="0" fontId="0" fillId="0" borderId="0" xfId="0" applyAlignment="1"/>
    <xf numFmtId="165" fontId="21" fillId="4" borderId="3" xfId="1" applyNumberFormat="1" applyFont="1" applyFill="1" applyBorder="1" applyAlignment="1">
      <alignment horizontal="center"/>
    </xf>
    <xf numFmtId="3" fontId="21" fillId="4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0" fontId="18" fillId="4" borderId="0" xfId="0" applyFont="1" applyFill="1" applyAlignment="1">
      <alignment wrapText="1"/>
    </xf>
    <xf numFmtId="165" fontId="18" fillId="4" borderId="0" xfId="1" applyNumberFormat="1" applyFont="1" applyFill="1" applyAlignment="1">
      <alignment horizontal="center" wrapText="1"/>
    </xf>
    <xf numFmtId="49" fontId="11" fillId="0" borderId="1" xfId="1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0" fillId="6" borderId="0" xfId="1" applyNumberFormat="1" applyFont="1" applyFill="1" applyBorder="1" applyAlignment="1">
      <alignment horizontal="right"/>
    </xf>
  </cellXfs>
  <cellStyles count="4">
    <cellStyle name="Euro" xfId="2"/>
    <cellStyle name="Komma" xfId="1" builtinId="3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zoomScale="75" zoomScaleNormal="75" workbookViewId="0">
      <selection activeCell="I14" sqref="I14:I18"/>
    </sheetView>
  </sheetViews>
  <sheetFormatPr baseColWidth="10" defaultColWidth="11.42578125" defaultRowHeight="15" x14ac:dyDescent="0.25"/>
  <cols>
    <col min="1" max="1" width="21.28515625" style="106" customWidth="1"/>
    <col min="2" max="2" width="46.140625" style="106" customWidth="1"/>
    <col min="3" max="3" width="9.140625" style="106" customWidth="1"/>
    <col min="4" max="4" width="3.7109375" style="107" customWidth="1"/>
    <col min="5" max="5" width="3" style="107" customWidth="1"/>
    <col min="6" max="6" width="2.5703125" style="107" customWidth="1"/>
    <col min="7" max="7" width="7.140625" style="108" customWidth="1"/>
    <col min="8" max="8" width="1.7109375" style="108" customWidth="1"/>
    <col min="9" max="9" width="19.28515625" style="108" customWidth="1"/>
    <col min="10" max="10" width="5.42578125" style="108" customWidth="1"/>
    <col min="11" max="11" width="9.7109375" style="109" customWidth="1"/>
    <col min="12" max="12" width="2.5703125" style="109" customWidth="1"/>
    <col min="13" max="13" width="7.140625" style="108" customWidth="1"/>
    <col min="14" max="14" width="1.7109375" style="108" customWidth="1"/>
    <col min="15" max="15" width="19.28515625" style="108" customWidth="1"/>
    <col min="16" max="16" width="4.85546875" style="154" customWidth="1"/>
    <col min="17" max="17" width="9.7109375" style="109" customWidth="1"/>
    <col min="18" max="18" width="3.5703125" style="109" customWidth="1"/>
    <col min="19" max="19" width="8.28515625" style="109" customWidth="1"/>
    <col min="20" max="20" width="8.140625" style="109" customWidth="1"/>
    <col min="21" max="21" width="3.5703125" style="109" customWidth="1"/>
    <col min="22" max="16384" width="11.42578125" style="106"/>
  </cols>
  <sheetData>
    <row r="1" spans="1:21" ht="15" customHeight="1" x14ac:dyDescent="0.25"/>
    <row r="2" spans="1:21" x14ac:dyDescent="0.25">
      <c r="A2" s="259" t="s">
        <v>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x14ac:dyDescent="0.25">
      <c r="A3" s="259" t="s">
        <v>202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1" x14ac:dyDescent="0.25">
      <c r="A4" s="111"/>
      <c r="B4" s="111"/>
      <c r="C4" s="111"/>
      <c r="D4" s="112"/>
      <c r="E4" s="112"/>
      <c r="F4" s="112"/>
      <c r="G4" s="111"/>
      <c r="H4" s="111"/>
      <c r="I4" s="111"/>
      <c r="J4" s="111"/>
      <c r="K4" s="113"/>
      <c r="L4" s="113"/>
      <c r="M4" s="111"/>
      <c r="N4" s="111"/>
      <c r="O4" s="111"/>
      <c r="P4" s="112"/>
      <c r="Q4" s="113"/>
      <c r="R4" s="105"/>
      <c r="S4" s="165"/>
      <c r="T4" s="105"/>
    </row>
    <row r="5" spans="1:21" ht="20.25" customHeight="1" x14ac:dyDescent="0.25">
      <c r="A5" s="114"/>
      <c r="B5" s="115"/>
      <c r="C5" s="115"/>
      <c r="D5" s="117"/>
      <c r="E5" s="117"/>
      <c r="F5" s="117"/>
      <c r="G5" s="260" t="s">
        <v>199</v>
      </c>
      <c r="H5" s="260"/>
      <c r="I5" s="260"/>
      <c r="J5" s="161"/>
      <c r="K5" s="105"/>
      <c r="L5" s="105"/>
      <c r="M5" s="260" t="s">
        <v>196</v>
      </c>
      <c r="N5" s="260"/>
      <c r="O5" s="260"/>
      <c r="P5" s="155"/>
      <c r="Q5" s="105"/>
      <c r="R5" s="105"/>
      <c r="S5" s="106"/>
      <c r="T5" s="106"/>
      <c r="U5" s="106"/>
    </row>
    <row r="6" spans="1:21" s="192" customFormat="1" ht="35.25" customHeight="1" x14ac:dyDescent="0.25">
      <c r="A6" s="119"/>
      <c r="B6" s="119"/>
      <c r="C6" s="181" t="s">
        <v>126</v>
      </c>
      <c r="D6" s="120"/>
      <c r="E6" s="120"/>
      <c r="F6" s="120"/>
      <c r="G6" s="261" t="s">
        <v>203</v>
      </c>
      <c r="H6" s="261"/>
      <c r="I6" s="261"/>
      <c r="J6" s="156"/>
      <c r="K6" s="121"/>
      <c r="L6" s="121"/>
      <c r="M6" s="261" t="s">
        <v>204</v>
      </c>
      <c r="N6" s="261"/>
      <c r="O6" s="261"/>
      <c r="P6" s="156"/>
      <c r="Q6" s="121"/>
      <c r="R6" s="121"/>
    </row>
    <row r="7" spans="1:21" s="193" customFormat="1" x14ac:dyDescent="0.25">
      <c r="A7" s="111"/>
      <c r="B7" s="111"/>
      <c r="C7" s="111"/>
      <c r="D7" s="122"/>
      <c r="E7" s="122"/>
      <c r="F7" s="122"/>
      <c r="G7" s="264" t="s">
        <v>103</v>
      </c>
      <c r="H7" s="264"/>
      <c r="I7" s="264"/>
      <c r="J7" s="123"/>
      <c r="K7" s="113"/>
      <c r="L7" s="113"/>
      <c r="M7" s="264" t="s">
        <v>103</v>
      </c>
      <c r="N7" s="264"/>
      <c r="O7" s="264"/>
      <c r="P7" s="123"/>
      <c r="Q7" s="113"/>
      <c r="R7" s="105"/>
    </row>
    <row r="8" spans="1:21" x14ac:dyDescent="0.25">
      <c r="A8" s="118"/>
      <c r="B8" s="118"/>
      <c r="C8" s="118"/>
      <c r="D8" s="117"/>
      <c r="E8" s="117"/>
      <c r="F8" s="117"/>
      <c r="G8" s="124"/>
      <c r="H8" s="124"/>
      <c r="I8" s="110"/>
      <c r="J8" s="110"/>
      <c r="K8" s="91"/>
      <c r="L8" s="239"/>
      <c r="M8" s="124"/>
      <c r="N8" s="124"/>
      <c r="O8" s="110"/>
      <c r="P8" s="157"/>
      <c r="Q8" s="91"/>
      <c r="R8" s="167"/>
      <c r="S8" s="106"/>
      <c r="T8" s="106"/>
      <c r="U8" s="106"/>
    </row>
    <row r="9" spans="1:21" ht="15" customHeight="1" x14ac:dyDescent="0.25">
      <c r="A9" s="118"/>
      <c r="B9" s="118"/>
      <c r="C9" s="118"/>
      <c r="D9" s="117"/>
      <c r="E9" s="117"/>
      <c r="F9" s="117"/>
      <c r="G9" s="124"/>
      <c r="H9" s="124"/>
      <c r="I9" s="246"/>
      <c r="J9" s="110"/>
      <c r="K9" s="94"/>
      <c r="L9" s="164"/>
      <c r="M9" s="124"/>
      <c r="N9" s="124"/>
      <c r="O9" s="110"/>
      <c r="P9" s="157"/>
      <c r="Q9" s="94"/>
      <c r="R9" s="168"/>
      <c r="S9" s="106"/>
      <c r="T9" s="106"/>
      <c r="U9" s="106"/>
    </row>
    <row r="10" spans="1:21" s="194" customFormat="1" x14ac:dyDescent="0.25">
      <c r="A10" s="127" t="s">
        <v>100</v>
      </c>
      <c r="B10" s="127"/>
      <c r="C10" s="253"/>
      <c r="D10" s="129"/>
      <c r="E10" s="129"/>
      <c r="F10" s="129"/>
      <c r="G10" s="130"/>
      <c r="H10" s="130"/>
      <c r="I10" s="247">
        <v>76392</v>
      </c>
      <c r="J10" s="130"/>
      <c r="K10" s="97">
        <v>1</v>
      </c>
      <c r="L10" s="240"/>
      <c r="M10" s="130"/>
      <c r="N10" s="130"/>
      <c r="O10" s="141">
        <v>72274</v>
      </c>
      <c r="P10" s="144"/>
      <c r="Q10" s="97">
        <f>O10/$O$10</f>
        <v>1</v>
      </c>
      <c r="R10" s="171"/>
      <c r="S10" s="195"/>
    </row>
    <row r="11" spans="1:21" s="194" customFormat="1" ht="6.75" customHeight="1" x14ac:dyDescent="0.25">
      <c r="A11" s="127"/>
      <c r="B11" s="127"/>
      <c r="C11" s="253"/>
      <c r="D11" s="129"/>
      <c r="E11" s="129"/>
      <c r="F11" s="129"/>
      <c r="G11" s="130"/>
      <c r="H11" s="130"/>
      <c r="I11" s="248"/>
      <c r="J11" s="130"/>
      <c r="K11" s="97"/>
      <c r="L11" s="240"/>
      <c r="M11" s="130"/>
      <c r="N11" s="130"/>
      <c r="O11" s="130"/>
      <c r="P11" s="144"/>
      <c r="Q11" s="97"/>
      <c r="R11" s="171"/>
      <c r="S11" s="195"/>
    </row>
    <row r="12" spans="1:21" ht="33.75" customHeight="1" x14ac:dyDescent="0.25">
      <c r="A12" s="262" t="s">
        <v>184</v>
      </c>
      <c r="B12" s="263"/>
      <c r="C12" s="253"/>
      <c r="D12" s="117"/>
      <c r="E12" s="117"/>
      <c r="F12" s="117"/>
      <c r="G12" s="124"/>
      <c r="H12" s="124"/>
      <c r="I12" s="249"/>
      <c r="J12" s="132"/>
      <c r="K12" s="100"/>
      <c r="L12" s="237"/>
      <c r="M12" s="124"/>
      <c r="N12" s="124"/>
      <c r="O12" s="132"/>
      <c r="P12" s="132"/>
      <c r="Q12" s="100"/>
      <c r="R12" s="171"/>
      <c r="S12" s="195"/>
      <c r="T12" s="106"/>
      <c r="U12" s="106"/>
    </row>
    <row r="13" spans="1:21" ht="6.75" customHeight="1" x14ac:dyDescent="0.25">
      <c r="A13" s="118"/>
      <c r="B13" s="118"/>
      <c r="C13" s="253"/>
      <c r="D13" s="117"/>
      <c r="E13" s="117"/>
      <c r="F13" s="117"/>
      <c r="G13" s="124"/>
      <c r="H13" s="124"/>
      <c r="I13" s="249"/>
      <c r="J13" s="132"/>
      <c r="K13" s="100"/>
      <c r="L13" s="237"/>
      <c r="M13" s="124"/>
      <c r="N13" s="124"/>
      <c r="O13" s="132"/>
      <c r="P13" s="132"/>
      <c r="Q13" s="100"/>
      <c r="R13" s="171"/>
      <c r="S13" s="195"/>
      <c r="T13" s="106"/>
      <c r="U13" s="106"/>
    </row>
    <row r="14" spans="1:21" x14ac:dyDescent="0.25">
      <c r="A14" s="118"/>
      <c r="B14" s="244" t="s">
        <v>210</v>
      </c>
      <c r="C14" s="253"/>
      <c r="D14" s="117"/>
      <c r="E14" s="117"/>
      <c r="F14" s="117"/>
      <c r="G14" s="124"/>
      <c r="H14" s="124"/>
      <c r="I14" s="279" t="s">
        <v>214</v>
      </c>
      <c r="J14" s="132"/>
      <c r="K14" s="100">
        <v>0</v>
      </c>
      <c r="L14" s="237"/>
      <c r="M14" s="124"/>
      <c r="N14" s="124"/>
      <c r="O14" s="132">
        <v>166</v>
      </c>
      <c r="P14" s="132"/>
      <c r="Q14" s="100">
        <f>O14/$O$10</f>
        <v>2.2968148988571271E-3</v>
      </c>
      <c r="R14" s="171"/>
      <c r="S14" s="106"/>
      <c r="T14" s="106"/>
      <c r="U14" s="106"/>
    </row>
    <row r="15" spans="1:21" ht="6.75" hidden="1" customHeight="1" x14ac:dyDescent="0.25">
      <c r="A15" s="118"/>
      <c r="B15" s="234"/>
      <c r="C15" s="253"/>
      <c r="D15" s="117"/>
      <c r="E15" s="117"/>
      <c r="F15" s="117"/>
      <c r="G15" s="124"/>
      <c r="H15" s="124"/>
      <c r="I15" s="249"/>
      <c r="J15" s="132"/>
      <c r="K15" s="100"/>
      <c r="L15" s="237"/>
      <c r="M15" s="124"/>
      <c r="N15" s="124"/>
      <c r="O15" s="132"/>
      <c r="P15" s="132"/>
      <c r="Q15" s="100"/>
      <c r="R15" s="171"/>
      <c r="S15" s="106"/>
      <c r="T15" s="106"/>
      <c r="U15" s="106"/>
    </row>
    <row r="16" spans="1:21" ht="15" hidden="1" customHeight="1" x14ac:dyDescent="0.25">
      <c r="A16" s="118"/>
      <c r="B16" s="234" t="s">
        <v>188</v>
      </c>
      <c r="C16" s="253"/>
      <c r="D16" s="117"/>
      <c r="E16" s="117"/>
      <c r="F16" s="117"/>
      <c r="G16" s="124"/>
      <c r="H16" s="124"/>
      <c r="I16" s="249" t="e">
        <f>#REF!</f>
        <v>#REF!</v>
      </c>
      <c r="J16" s="132"/>
      <c r="K16" s="100"/>
      <c r="L16" s="237"/>
      <c r="M16" s="124"/>
      <c r="N16" s="124"/>
      <c r="O16" s="132" t="e">
        <f>#REF!</f>
        <v>#REF!</v>
      </c>
      <c r="P16" s="132"/>
      <c r="Q16" s="100"/>
      <c r="R16" s="171"/>
      <c r="S16" s="106"/>
      <c r="T16" s="106"/>
      <c r="U16" s="106"/>
    </row>
    <row r="17" spans="1:21" ht="6.75" customHeight="1" x14ac:dyDescent="0.25">
      <c r="A17" s="118"/>
      <c r="B17" s="234"/>
      <c r="C17" s="253"/>
      <c r="D17" s="117"/>
      <c r="E17" s="117"/>
      <c r="F17" s="117"/>
      <c r="G17" s="124"/>
      <c r="H17" s="124"/>
      <c r="I17" s="249"/>
      <c r="J17" s="132"/>
      <c r="K17" s="100"/>
      <c r="L17" s="237"/>
      <c r="M17" s="124"/>
      <c r="N17" s="124"/>
      <c r="O17" s="132"/>
      <c r="P17" s="132"/>
      <c r="Q17" s="100"/>
      <c r="R17" s="171"/>
      <c r="S17" s="106"/>
      <c r="T17" s="106"/>
      <c r="U17" s="106"/>
    </row>
    <row r="18" spans="1:21" ht="25.5" customHeight="1" x14ac:dyDescent="0.25">
      <c r="A18" s="258" t="s">
        <v>201</v>
      </c>
      <c r="B18" s="258"/>
      <c r="C18" s="254" t="s">
        <v>212</v>
      </c>
      <c r="D18" s="117"/>
      <c r="E18" s="117"/>
      <c r="F18" s="117"/>
      <c r="G18" s="124"/>
      <c r="H18" s="124"/>
      <c r="I18" s="279" t="s">
        <v>214</v>
      </c>
      <c r="J18" s="132"/>
      <c r="K18" s="100"/>
      <c r="L18" s="237"/>
      <c r="M18" s="124"/>
      <c r="N18" s="124"/>
      <c r="O18" s="132">
        <v>1</v>
      </c>
      <c r="P18" s="132"/>
      <c r="Q18" s="100"/>
      <c r="R18" s="171"/>
      <c r="S18" s="106"/>
      <c r="T18" s="106"/>
      <c r="U18" s="106"/>
    </row>
    <row r="19" spans="1:21" ht="6.75" customHeight="1" x14ac:dyDescent="0.25">
      <c r="A19" s="118"/>
      <c r="B19" s="234"/>
      <c r="C19" s="253"/>
      <c r="D19" s="117"/>
      <c r="E19" s="117"/>
      <c r="F19" s="117"/>
      <c r="G19" s="124"/>
      <c r="H19" s="124"/>
      <c r="I19" s="249"/>
      <c r="J19" s="132"/>
      <c r="K19" s="100"/>
      <c r="L19" s="237"/>
      <c r="M19" s="124"/>
      <c r="N19" s="124"/>
      <c r="O19" s="132"/>
      <c r="P19" s="132"/>
      <c r="Q19" s="100"/>
      <c r="R19" s="171"/>
      <c r="S19" s="106"/>
      <c r="T19" s="106"/>
      <c r="U19" s="106"/>
    </row>
    <row r="20" spans="1:21" x14ac:dyDescent="0.25">
      <c r="A20" s="258" t="s">
        <v>185</v>
      </c>
      <c r="B20" s="258"/>
      <c r="C20" s="254" t="s">
        <v>213</v>
      </c>
      <c r="D20" s="117"/>
      <c r="E20" s="117"/>
      <c r="F20" s="117"/>
      <c r="G20" s="124"/>
      <c r="H20" s="124"/>
      <c r="I20" s="249">
        <v>9729</v>
      </c>
      <c r="J20" s="124"/>
      <c r="K20" s="100">
        <v>0.127</v>
      </c>
      <c r="L20" s="237"/>
      <c r="M20" s="124"/>
      <c r="N20" s="124"/>
      <c r="O20" s="132">
        <v>7366</v>
      </c>
      <c r="P20" s="132"/>
      <c r="Q20" s="100">
        <f>O20/$O$10</f>
        <v>0.1019177020782024</v>
      </c>
      <c r="R20" s="171"/>
      <c r="S20" s="106"/>
      <c r="T20" s="106"/>
      <c r="U20" s="106"/>
    </row>
    <row r="21" spans="1:21" ht="6" customHeight="1" x14ac:dyDescent="0.25">
      <c r="A21" s="118"/>
      <c r="B21" s="118"/>
      <c r="C21" s="253"/>
      <c r="D21" s="117"/>
      <c r="E21" s="117"/>
      <c r="F21" s="117"/>
      <c r="G21" s="124"/>
      <c r="H21" s="124"/>
      <c r="I21" s="249">
        <v>0</v>
      </c>
      <c r="J21" s="124"/>
      <c r="K21" s="100"/>
      <c r="L21" s="237"/>
      <c r="M21" s="124"/>
      <c r="N21" s="124"/>
      <c r="O21" s="132"/>
      <c r="P21" s="132"/>
      <c r="Q21" s="100"/>
      <c r="R21" s="171"/>
      <c r="S21" s="106"/>
      <c r="T21" s="106"/>
      <c r="U21" s="106"/>
    </row>
    <row r="22" spans="1:21" ht="6.75" customHeight="1" x14ac:dyDescent="0.25">
      <c r="A22" s="118"/>
      <c r="B22" s="118"/>
      <c r="C22" s="253"/>
      <c r="D22" s="117"/>
      <c r="E22" s="117"/>
      <c r="F22" s="117"/>
      <c r="G22" s="124"/>
      <c r="H22" s="124"/>
      <c r="I22" s="250"/>
      <c r="J22" s="124"/>
      <c r="K22" s="100"/>
      <c r="L22" s="237"/>
      <c r="M22" s="124"/>
      <c r="N22" s="124"/>
      <c r="O22" s="124"/>
      <c r="P22" s="132"/>
      <c r="Q22" s="100"/>
      <c r="R22" s="173"/>
      <c r="S22" s="106"/>
      <c r="T22" s="106"/>
      <c r="U22" s="106"/>
    </row>
    <row r="23" spans="1:21" s="194" customFormat="1" ht="15" customHeight="1" x14ac:dyDescent="0.25">
      <c r="A23" s="235" t="s">
        <v>186</v>
      </c>
      <c r="B23" s="127"/>
      <c r="C23" s="255"/>
      <c r="D23" s="122"/>
      <c r="E23" s="122"/>
      <c r="F23" s="122"/>
      <c r="G23" s="144"/>
      <c r="H23" s="144"/>
      <c r="I23" s="247">
        <v>9729</v>
      </c>
      <c r="J23" s="130"/>
      <c r="K23" s="97">
        <v>0.127</v>
      </c>
      <c r="L23" s="240"/>
      <c r="M23" s="144"/>
      <c r="N23" s="144"/>
      <c r="O23" s="141">
        <v>7533</v>
      </c>
      <c r="P23" s="144"/>
      <c r="Q23" s="97">
        <f>O23/$O$10</f>
        <v>0.10422835321138998</v>
      </c>
      <c r="R23" s="242"/>
      <c r="S23" s="196"/>
    </row>
    <row r="24" spans="1:21" ht="8.25" customHeight="1" x14ac:dyDescent="0.25">
      <c r="A24" s="118"/>
      <c r="B24" s="118"/>
      <c r="C24" s="253"/>
      <c r="D24" s="117"/>
      <c r="E24" s="117"/>
      <c r="F24" s="117"/>
      <c r="G24" s="132"/>
      <c r="H24" s="132"/>
      <c r="I24" s="250"/>
      <c r="J24" s="124"/>
      <c r="K24" s="100"/>
      <c r="L24" s="237"/>
      <c r="M24" s="132"/>
      <c r="N24" s="132"/>
      <c r="O24" s="124"/>
      <c r="P24" s="132"/>
      <c r="Q24" s="100"/>
      <c r="R24" s="171"/>
      <c r="S24" s="196"/>
      <c r="T24" s="106"/>
      <c r="U24" s="106"/>
    </row>
    <row r="25" spans="1:21" ht="15" hidden="1" customHeight="1" x14ac:dyDescent="0.25">
      <c r="A25" s="118"/>
      <c r="B25" s="118"/>
      <c r="C25" s="253"/>
      <c r="D25" s="129"/>
      <c r="E25" s="129"/>
      <c r="F25" s="129"/>
      <c r="G25" s="124"/>
      <c r="H25" s="124"/>
      <c r="I25" s="250"/>
      <c r="J25" s="124"/>
      <c r="K25" s="100"/>
      <c r="L25" s="237"/>
      <c r="M25" s="124"/>
      <c r="N25" s="124"/>
      <c r="O25" s="124"/>
      <c r="P25" s="132"/>
      <c r="Q25" s="100"/>
      <c r="R25" s="171"/>
      <c r="S25" s="106"/>
      <c r="T25" s="106"/>
      <c r="U25" s="106"/>
    </row>
    <row r="26" spans="1:21" ht="15" hidden="1" customHeight="1" x14ac:dyDescent="0.25">
      <c r="A26" s="118"/>
      <c r="B26" s="118"/>
      <c r="C26" s="253"/>
      <c r="D26" s="129"/>
      <c r="E26" s="129"/>
      <c r="F26" s="129"/>
      <c r="G26" s="124"/>
      <c r="H26" s="124"/>
      <c r="I26" s="250"/>
      <c r="J26" s="124"/>
      <c r="K26" s="100"/>
      <c r="L26" s="237"/>
      <c r="M26" s="124"/>
      <c r="N26" s="124"/>
      <c r="O26" s="124"/>
      <c r="P26" s="132"/>
      <c r="Q26" s="100"/>
      <c r="R26" s="168"/>
      <c r="S26" s="106"/>
      <c r="T26" s="106"/>
      <c r="U26" s="106"/>
    </row>
    <row r="27" spans="1:21" s="197" customFormat="1" ht="8.25" customHeight="1" x14ac:dyDescent="0.25">
      <c r="A27" s="135"/>
      <c r="B27" s="135"/>
      <c r="C27" s="256"/>
      <c r="D27" s="136"/>
      <c r="E27" s="136"/>
      <c r="F27" s="136"/>
      <c r="G27" s="138"/>
      <c r="H27" s="138"/>
      <c r="I27" s="251"/>
      <c r="J27" s="137"/>
      <c r="K27" s="102"/>
      <c r="L27" s="243"/>
      <c r="M27" s="137"/>
      <c r="N27" s="138"/>
      <c r="O27" s="137"/>
      <c r="P27" s="137"/>
      <c r="Q27" s="102"/>
      <c r="R27" s="171"/>
      <c r="S27" s="196"/>
    </row>
    <row r="28" spans="1:21" s="197" customFormat="1" ht="15.75" thickBot="1" x14ac:dyDescent="0.3">
      <c r="A28" s="235" t="s">
        <v>187</v>
      </c>
      <c r="B28" s="135"/>
      <c r="C28" s="256"/>
      <c r="D28" s="136"/>
      <c r="E28" s="136"/>
      <c r="F28" s="136"/>
      <c r="G28" s="138"/>
      <c r="H28" s="138"/>
      <c r="I28" s="252">
        <v>86121</v>
      </c>
      <c r="J28" s="137"/>
      <c r="K28" s="97">
        <v>1.127</v>
      </c>
      <c r="L28" s="243"/>
      <c r="M28" s="137"/>
      <c r="N28" s="138"/>
      <c r="O28" s="236">
        <v>79807</v>
      </c>
      <c r="P28" s="137"/>
      <c r="Q28" s="97">
        <f>O28/$O$10</f>
        <v>1.1042283532113899</v>
      </c>
      <c r="R28" s="171"/>
      <c r="S28" s="196"/>
    </row>
    <row r="29" spans="1:21" ht="6.75" customHeight="1" thickTop="1" x14ac:dyDescent="0.25">
      <c r="A29" s="118"/>
      <c r="B29" s="118"/>
      <c r="C29" s="253"/>
      <c r="D29" s="117"/>
      <c r="E29" s="117"/>
      <c r="F29" s="117"/>
      <c r="G29" s="124"/>
      <c r="H29" s="124"/>
      <c r="I29" s="250"/>
      <c r="J29" s="124"/>
      <c r="K29" s="101"/>
      <c r="L29" s="238"/>
      <c r="M29" s="124"/>
      <c r="N29" s="124"/>
      <c r="O29" s="124"/>
      <c r="P29" s="132"/>
      <c r="Q29" s="101"/>
      <c r="R29" s="168"/>
      <c r="S29" s="106"/>
      <c r="T29" s="106"/>
      <c r="U29" s="106"/>
    </row>
    <row r="30" spans="1:21" ht="15.75" customHeight="1" x14ac:dyDescent="0.25">
      <c r="A30" s="233" t="s">
        <v>109</v>
      </c>
      <c r="B30" s="118"/>
      <c r="C30" s="253"/>
      <c r="D30" s="117"/>
      <c r="E30" s="117"/>
      <c r="F30" s="117"/>
      <c r="G30" s="124"/>
      <c r="H30" s="124"/>
      <c r="I30" s="250"/>
      <c r="J30" s="124"/>
      <c r="K30" s="100"/>
      <c r="L30" s="237"/>
      <c r="M30" s="124"/>
      <c r="N30" s="124"/>
      <c r="O30" s="124"/>
      <c r="P30" s="132"/>
      <c r="Q30" s="100"/>
      <c r="R30" s="168"/>
      <c r="S30" s="106"/>
      <c r="T30" s="106"/>
      <c r="U30" s="106"/>
    </row>
    <row r="31" spans="1:21" x14ac:dyDescent="0.25">
      <c r="A31" s="118"/>
      <c r="B31" s="118" t="s">
        <v>111</v>
      </c>
      <c r="C31" s="253"/>
      <c r="D31" s="117"/>
      <c r="E31" s="117"/>
      <c r="F31" s="117"/>
      <c r="G31" s="124"/>
      <c r="H31" s="124"/>
      <c r="I31" s="250">
        <v>80346</v>
      </c>
      <c r="J31" s="124"/>
      <c r="K31" s="100">
        <v>1.052</v>
      </c>
      <c r="L31" s="237"/>
      <c r="M31" s="124"/>
      <c r="N31" s="124"/>
      <c r="O31" s="124">
        <v>71475</v>
      </c>
      <c r="P31" s="132"/>
      <c r="Q31" s="100">
        <f>O31/$O$10</f>
        <v>0.98894484876995881</v>
      </c>
      <c r="R31" s="171"/>
      <c r="S31" s="196"/>
      <c r="T31" s="106"/>
      <c r="U31" s="106"/>
    </row>
    <row r="32" spans="1:21" x14ac:dyDescent="0.25">
      <c r="A32" s="118"/>
      <c r="B32" s="118" t="s">
        <v>194</v>
      </c>
      <c r="C32" s="253"/>
      <c r="D32" s="117"/>
      <c r="E32" s="117"/>
      <c r="F32" s="117"/>
      <c r="G32" s="124"/>
      <c r="H32" s="124"/>
      <c r="I32" s="250">
        <v>5775</v>
      </c>
      <c r="J32" s="124"/>
      <c r="K32" s="179">
        <v>7.5999999999999998E-2</v>
      </c>
      <c r="L32" s="237"/>
      <c r="M32" s="124"/>
      <c r="N32" s="124"/>
      <c r="O32" s="124">
        <v>8332</v>
      </c>
      <c r="P32" s="132"/>
      <c r="Q32" s="179">
        <f>O32/$O$10</f>
        <v>0.11528350444143122</v>
      </c>
      <c r="R32" s="171"/>
      <c r="S32" s="196"/>
      <c r="T32" s="106"/>
      <c r="U32" s="106"/>
    </row>
    <row r="33" spans="1:21" x14ac:dyDescent="0.25">
      <c r="A33" s="118"/>
      <c r="B33" s="127"/>
      <c r="C33" s="186"/>
      <c r="D33" s="122"/>
      <c r="E33" s="122"/>
      <c r="F33" s="122"/>
      <c r="G33" s="127"/>
      <c r="H33" s="127"/>
      <c r="I33" s="152"/>
      <c r="J33" s="152"/>
      <c r="K33" s="146"/>
      <c r="L33" s="146"/>
      <c r="M33" s="127"/>
      <c r="N33" s="127"/>
      <c r="O33" s="152"/>
      <c r="P33" s="152"/>
      <c r="Q33" s="146"/>
      <c r="R33" s="168"/>
      <c r="S33" s="106"/>
      <c r="T33" s="106"/>
      <c r="U33" s="106"/>
    </row>
    <row r="34" spans="1:21" ht="15.75" customHeight="1" x14ac:dyDescent="0.25">
      <c r="A34" s="135" t="s">
        <v>208</v>
      </c>
      <c r="B34" s="229"/>
      <c r="C34" s="229"/>
      <c r="D34" s="229"/>
      <c r="E34" s="229"/>
      <c r="F34" s="229"/>
      <c r="G34" s="229"/>
      <c r="H34" s="124"/>
      <c r="I34" s="190"/>
      <c r="J34" s="190"/>
      <c r="K34" s="105"/>
      <c r="L34" s="105"/>
      <c r="M34" s="124"/>
      <c r="N34" s="124"/>
      <c r="O34" s="190"/>
      <c r="P34" s="132"/>
      <c r="Q34" s="105"/>
      <c r="R34" s="164"/>
      <c r="S34" s="106"/>
      <c r="T34" s="106"/>
      <c r="U34" s="106"/>
    </row>
    <row r="35" spans="1:21" x14ac:dyDescent="0.25">
      <c r="A35" s="118"/>
      <c r="B35" s="118"/>
      <c r="C35" s="118"/>
      <c r="D35" s="117"/>
      <c r="E35" s="117"/>
      <c r="F35" s="117"/>
      <c r="G35" s="124"/>
      <c r="H35" s="124"/>
      <c r="I35" s="153"/>
      <c r="J35" s="153"/>
      <c r="K35" s="105"/>
      <c r="L35" s="105"/>
      <c r="M35" s="124"/>
      <c r="N35" s="124"/>
      <c r="O35" s="153"/>
      <c r="P35" s="132"/>
      <c r="Q35" s="105"/>
      <c r="R35" s="105"/>
      <c r="S35" s="106"/>
      <c r="T35" s="106"/>
      <c r="U35" s="106"/>
    </row>
    <row r="36" spans="1:21" x14ac:dyDescent="0.25">
      <c r="A36" s="118"/>
      <c r="B36" s="118"/>
      <c r="C36" s="118"/>
      <c r="D36" s="117"/>
      <c r="E36" s="117"/>
      <c r="F36" s="117"/>
      <c r="G36" s="124"/>
      <c r="H36" s="124"/>
      <c r="I36" s="153"/>
      <c r="J36" s="153"/>
      <c r="K36" s="105"/>
      <c r="L36" s="105"/>
      <c r="M36" s="124"/>
      <c r="N36" s="124"/>
      <c r="O36" s="124"/>
      <c r="P36" s="132"/>
      <c r="Q36" s="105"/>
      <c r="R36" s="105"/>
      <c r="S36" s="106"/>
      <c r="T36" s="106"/>
      <c r="U36" s="106"/>
    </row>
    <row r="37" spans="1:21" x14ac:dyDescent="0.25">
      <c r="I37" s="191"/>
      <c r="J37" s="191"/>
      <c r="O37" s="222"/>
      <c r="S37" s="106"/>
      <c r="T37" s="106"/>
      <c r="U37" s="106"/>
    </row>
    <row r="38" spans="1:21" x14ac:dyDescent="0.25">
      <c r="I38" s="151"/>
      <c r="J38" s="151"/>
      <c r="K38" s="118"/>
      <c r="L38" s="118"/>
      <c r="S38" s="106"/>
      <c r="T38" s="106"/>
      <c r="U38" s="106"/>
    </row>
    <row r="39" spans="1:21" x14ac:dyDescent="0.25">
      <c r="I39" s="151"/>
      <c r="J39" s="151"/>
      <c r="K39" s="118"/>
      <c r="L39" s="118"/>
      <c r="S39" s="106"/>
      <c r="T39" s="106"/>
      <c r="U39" s="106"/>
    </row>
    <row r="40" spans="1:21" x14ac:dyDescent="0.25">
      <c r="A40" s="106" t="s">
        <v>7</v>
      </c>
      <c r="I40" s="225"/>
      <c r="J40" s="225"/>
      <c r="K40" s="106"/>
      <c r="L40" s="106"/>
    </row>
    <row r="41" spans="1:21" x14ac:dyDescent="0.25">
      <c r="I41" s="225"/>
      <c r="J41" s="225"/>
      <c r="K41" s="106"/>
      <c r="L41" s="106"/>
    </row>
    <row r="42" spans="1:21" x14ac:dyDescent="0.25">
      <c r="I42" s="225"/>
      <c r="J42" s="225"/>
      <c r="K42" s="106"/>
      <c r="L42" s="106"/>
    </row>
    <row r="43" spans="1:21" x14ac:dyDescent="0.25">
      <c r="I43" s="225"/>
      <c r="J43" s="225"/>
      <c r="K43" s="106"/>
      <c r="L43" s="106"/>
    </row>
    <row r="44" spans="1:21" x14ac:dyDescent="0.25">
      <c r="I44" s="225"/>
      <c r="J44" s="225"/>
      <c r="K44" s="106"/>
      <c r="L44" s="106"/>
    </row>
  </sheetData>
  <mergeCells count="11">
    <mergeCell ref="A20:B20"/>
    <mergeCell ref="A18:B18"/>
    <mergeCell ref="A2:U2"/>
    <mergeCell ref="A3:U3"/>
    <mergeCell ref="M5:O5"/>
    <mergeCell ref="G5:I5"/>
    <mergeCell ref="M6:O6"/>
    <mergeCell ref="A12:B12"/>
    <mergeCell ref="M7:O7"/>
    <mergeCell ref="G6:I6"/>
    <mergeCell ref="G7:I7"/>
  </mergeCells>
  <phoneticPr fontId="32" type="noConversion"/>
  <pageMargins left="0.33" right="0.35" top="1" bottom="1" header="0.4921259845" footer="0.4921259845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W58"/>
  <sheetViews>
    <sheetView topLeftCell="A2" zoomScale="75" workbookViewId="0">
      <pane xSplit="7" ySplit="8" topLeftCell="AM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hidden="1" customWidth="1"/>
    <col min="9" max="9" width="1.7109375" style="7" hidden="1" customWidth="1"/>
    <col min="10" max="10" width="11.85546875" style="7" hidden="1" customWidth="1"/>
    <col min="11" max="11" width="4.28515625" style="7" hidden="1" customWidth="1"/>
    <col min="12" max="12" width="11.285156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546875" style="7" hidden="1" customWidth="1"/>
    <col min="17" max="17" width="4.28515625" style="7" hidden="1" customWidth="1"/>
    <col min="18" max="18" width="11.28515625" style="28" hidden="1" customWidth="1"/>
    <col min="19" max="19" width="4.85546875" style="7" hidden="1" customWidth="1"/>
    <col min="20" max="20" width="4" style="4" hidden="1" customWidth="1"/>
    <col min="21" max="21" width="9.7109375" style="7" hidden="1" customWidth="1"/>
    <col min="22" max="22" width="1.7109375" style="7" hidden="1" customWidth="1"/>
    <col min="23" max="23" width="10.42578125" style="7" hidden="1" customWidth="1"/>
    <col min="24" max="24" width="5.5703125" style="4" hidden="1" customWidth="1"/>
    <col min="25" max="25" width="10.140625" style="28" hidden="1" customWidth="1"/>
    <col min="26" max="26" width="5.140625" style="4" hidden="1" customWidth="1"/>
    <col min="27" max="27" width="7.5703125" style="4" hidden="1" customWidth="1"/>
    <col min="28" max="28" width="4.140625" style="4" hidden="1" customWidth="1"/>
    <col min="29" max="29" width="0" style="4" hidden="1" customWidth="1"/>
    <col min="30" max="30" width="3.5703125" style="4" hidden="1" customWidth="1"/>
    <col min="31" max="31" width="0" style="4" hidden="1" customWidth="1"/>
    <col min="32" max="32" width="5" style="4" customWidth="1"/>
    <col min="33" max="33" width="8" style="4" bestFit="1" customWidth="1"/>
    <col min="34" max="34" width="4.42578125" style="4" customWidth="1"/>
    <col min="35" max="35" width="11.42578125" style="4"/>
    <col min="36" max="36" width="3.28515625" style="4" customWidth="1"/>
    <col min="37" max="37" width="0" style="4" hidden="1" customWidth="1"/>
    <col min="38" max="38" width="3" style="4" customWidth="1"/>
    <col min="39" max="39" width="11.42578125" style="4"/>
    <col min="40" max="40" width="2.7109375" style="4" customWidth="1"/>
    <col min="41" max="41" width="11.42578125" style="4"/>
    <col min="42" max="42" width="4.5703125" style="4" customWidth="1"/>
    <col min="43" max="43" width="11.42578125" style="4"/>
    <col min="44" max="44" width="5.5703125" style="4" customWidth="1"/>
    <col min="45" max="45" width="11.42578125" style="4"/>
    <col min="46" max="46" width="4.140625" style="4" customWidth="1"/>
    <col min="47" max="47" width="11.42578125" style="4"/>
    <col min="48" max="48" width="4.140625" style="4" customWidth="1"/>
    <col min="49" max="16384" width="11.42578125" style="4"/>
  </cols>
  <sheetData>
    <row r="1" spans="1:49" hidden="1" x14ac:dyDescent="0.25"/>
    <row r="2" spans="1:49" x14ac:dyDescent="0.25">
      <c r="A2" s="276" t="s">
        <v>73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5"/>
    </row>
    <row r="3" spans="1:49" x14ac:dyDescent="0.25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5"/>
    </row>
    <row r="4" spans="1:49" x14ac:dyDescent="0.25">
      <c r="A4" s="278" t="s">
        <v>70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9"/>
    </row>
    <row r="5" spans="1:49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49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77"/>
      <c r="V6" s="277"/>
      <c r="W6" s="277"/>
      <c r="Y6" s="35"/>
    </row>
    <row r="7" spans="1:49" x14ac:dyDescent="0.25">
      <c r="H7" s="274" t="s">
        <v>45</v>
      </c>
      <c r="I7" s="274"/>
      <c r="J7" s="274"/>
      <c r="K7" s="26"/>
      <c r="L7" s="36"/>
      <c r="M7" s="36"/>
      <c r="N7" s="274" t="s">
        <v>46</v>
      </c>
      <c r="O7" s="274"/>
      <c r="P7" s="274"/>
      <c r="Q7" s="26"/>
      <c r="R7" s="36"/>
      <c r="S7" s="20"/>
      <c r="U7" s="274" t="s">
        <v>53</v>
      </c>
      <c r="V7" s="274"/>
      <c r="W7" s="274"/>
      <c r="Y7" s="36"/>
      <c r="AA7" s="274" t="s">
        <v>49</v>
      </c>
      <c r="AB7" s="274"/>
      <c r="AC7" s="274"/>
      <c r="AE7" s="36"/>
      <c r="AG7" s="274" t="s">
        <v>53</v>
      </c>
      <c r="AH7" s="274"/>
      <c r="AI7" s="274"/>
      <c r="AK7" s="36"/>
      <c r="AL7" s="36"/>
      <c r="AM7" s="274" t="s">
        <v>51</v>
      </c>
      <c r="AN7" s="274"/>
      <c r="AO7" s="274"/>
      <c r="AQ7" s="36"/>
      <c r="AS7" s="274" t="s">
        <v>53</v>
      </c>
      <c r="AT7" s="274"/>
      <c r="AU7" s="274"/>
      <c r="AW7" s="36"/>
    </row>
    <row r="8" spans="1:49" x14ac:dyDescent="0.25">
      <c r="H8" s="274" t="s">
        <v>30</v>
      </c>
      <c r="I8" s="274"/>
      <c r="J8" s="274"/>
      <c r="K8" s="26"/>
      <c r="L8" s="36"/>
      <c r="M8" s="36"/>
      <c r="N8" s="274" t="s">
        <v>44</v>
      </c>
      <c r="O8" s="274"/>
      <c r="P8" s="274"/>
      <c r="Q8" s="26"/>
      <c r="R8" s="36"/>
      <c r="S8" s="20"/>
      <c r="U8" s="274" t="s">
        <v>71</v>
      </c>
      <c r="V8" s="274"/>
      <c r="W8" s="274"/>
      <c r="Y8" s="36"/>
      <c r="AA8" s="274" t="s">
        <v>50</v>
      </c>
      <c r="AB8" s="274"/>
      <c r="AC8" s="274"/>
      <c r="AE8" s="36"/>
      <c r="AG8" s="274" t="s">
        <v>72</v>
      </c>
      <c r="AH8" s="274"/>
      <c r="AI8" s="274"/>
      <c r="AK8" s="36"/>
      <c r="AL8" s="36"/>
      <c r="AM8" s="274" t="s">
        <v>78</v>
      </c>
      <c r="AN8" s="274"/>
      <c r="AO8" s="274"/>
      <c r="AQ8" s="36"/>
      <c r="AS8" s="274" t="s">
        <v>79</v>
      </c>
      <c r="AT8" s="274"/>
      <c r="AU8" s="274"/>
      <c r="AW8" s="36"/>
    </row>
    <row r="9" spans="1:49" s="9" customFormat="1" x14ac:dyDescent="0.25">
      <c r="H9" s="275">
        <v>2001</v>
      </c>
      <c r="I9" s="275"/>
      <c r="J9" s="275"/>
      <c r="K9" s="32"/>
      <c r="L9" s="41" t="s">
        <v>25</v>
      </c>
      <c r="M9" s="40"/>
      <c r="N9" s="275">
        <v>2002</v>
      </c>
      <c r="O9" s="275"/>
      <c r="P9" s="275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1:49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:49" x14ac:dyDescent="0.2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:49" hidden="1" x14ac:dyDescent="0.25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x14ac:dyDescent="0.2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x14ac:dyDescent="0.2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0.51093388217134039</v>
      </c>
      <c r="AB14" s="7"/>
      <c r="AC14" s="11">
        <f>+AI14-W14</f>
        <v>11916</v>
      </c>
      <c r="AE14" s="30">
        <f>-AC14/AC$13</f>
        <v>0.51093388217134039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1:49" x14ac:dyDescent="0.2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x14ac:dyDescent="0.2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0.50680841768004081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0.48906611782865961</v>
      </c>
      <c r="AB16" s="7"/>
      <c r="AC16" s="7">
        <f>+AC13+AC14</f>
        <v>-11406</v>
      </c>
      <c r="AE16" s="30">
        <f>AC16/AC$13</f>
        <v>0.48906611782865961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1:49" x14ac:dyDescent="0.2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x14ac:dyDescent="0.2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0.27458546250912502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x14ac:dyDescent="0.25">
      <c r="A19" s="4" t="s">
        <v>26</v>
      </c>
      <c r="H19" s="7"/>
      <c r="J19" s="7">
        <v>-1220</v>
      </c>
      <c r="L19" s="30">
        <f>-J19/J$13</f>
        <v>8.883710769678875E-2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9.5489237629705861E-2</v>
      </c>
      <c r="AB19" s="7"/>
      <c r="AC19" s="12">
        <f>+AI19-W19</f>
        <v>2227</v>
      </c>
      <c r="AD19" s="6"/>
      <c r="AE19" s="30">
        <f>-AC19/AC$13</f>
        <v>9.5489237629705861E-2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x14ac:dyDescent="0.2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x14ac:dyDescent="0.2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1:49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x14ac:dyDescent="0.25">
      <c r="A23" s="4" t="s">
        <v>33</v>
      </c>
      <c r="H23" s="12"/>
      <c r="I23" s="12"/>
      <c r="J23" s="12">
        <v>-81</v>
      </c>
      <c r="K23" s="12"/>
      <c r="L23" s="30">
        <f>-J23/J$13</f>
        <v>5.8982014126556471E-3</v>
      </c>
      <c r="M23" s="30"/>
      <c r="N23" s="12"/>
      <c r="O23" s="12"/>
      <c r="P23" s="7">
        <f>+W23-J23</f>
        <v>-79</v>
      </c>
      <c r="Q23" s="12"/>
      <c r="R23" s="30">
        <f>-P23/P$13</f>
        <v>8.2386067368860148E-3</v>
      </c>
      <c r="S23" s="12"/>
      <c r="U23" s="12"/>
      <c r="V23" s="12"/>
      <c r="W23" s="7">
        <v>-160</v>
      </c>
      <c r="X23" s="6"/>
      <c r="Y23" s="30">
        <f>-W23/W$13</f>
        <v>6.8604750878998371E-3</v>
      </c>
      <c r="AA23" s="12"/>
      <c r="AB23" s="12"/>
      <c r="AC23" s="12">
        <f>+AI23-W23</f>
        <v>160</v>
      </c>
      <c r="AD23" s="6"/>
      <c r="AE23" s="30">
        <f>-AC23/AC$13</f>
        <v>6.8604750878998371E-3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x14ac:dyDescent="0.25">
      <c r="A24" s="4" t="s">
        <v>39</v>
      </c>
      <c r="H24" s="12"/>
      <c r="I24" s="12"/>
      <c r="J24" s="12">
        <v>-2</v>
      </c>
      <c r="K24" s="12"/>
      <c r="L24" s="30">
        <f>J24/J$13</f>
        <v>-1.456346027816209E-4</v>
      </c>
      <c r="M24" s="30"/>
      <c r="N24" s="12"/>
      <c r="O24" s="12"/>
      <c r="P24" s="7">
        <f>+W24-J24</f>
        <v>-36</v>
      </c>
      <c r="Q24" s="12"/>
      <c r="R24" s="30">
        <f>-P24/P$13</f>
        <v>3.7543018041505893E-3</v>
      </c>
      <c r="S24" s="12"/>
      <c r="U24" s="12"/>
      <c r="V24" s="12"/>
      <c r="W24" s="7">
        <f>4-112+70</f>
        <v>-38</v>
      </c>
      <c r="X24" s="6"/>
      <c r="Y24" s="30">
        <f>-W24/W$13</f>
        <v>1.6293628333762112E-3</v>
      </c>
      <c r="AA24" s="12"/>
      <c r="AB24" s="12"/>
      <c r="AC24" s="12">
        <f>+AI24-W24</f>
        <v>38</v>
      </c>
      <c r="AD24" s="6"/>
      <c r="AE24" s="30">
        <f>-AC24/AC$13</f>
        <v>1.6293628333762112E-3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x14ac:dyDescent="0.25">
      <c r="A25" s="4" t="s">
        <v>27</v>
      </c>
      <c r="H25" s="12"/>
      <c r="J25" s="11">
        <v>400</v>
      </c>
      <c r="K25" s="12"/>
      <c r="L25" s="30">
        <f>J25/J$13</f>
        <v>2.9126920556324182E-2</v>
      </c>
      <c r="M25" s="30"/>
      <c r="N25" s="12"/>
      <c r="P25" s="11">
        <f>+W25-J25</f>
        <v>-11</v>
      </c>
      <c r="Q25" s="12"/>
      <c r="R25" s="30">
        <f>-P25/P$13</f>
        <v>1.1471477734904577E-3</v>
      </c>
      <c r="S25" s="12"/>
      <c r="U25" s="12"/>
      <c r="W25" s="11">
        <v>389</v>
      </c>
      <c r="X25" s="6"/>
      <c r="Y25" s="30">
        <f>W25/W$13</f>
        <v>1.6679530057456479E-2</v>
      </c>
      <c r="AA25" s="12"/>
      <c r="AB25" s="7"/>
      <c r="AC25" s="11">
        <f>+AI25-W25</f>
        <v>-389</v>
      </c>
      <c r="AD25" s="6"/>
      <c r="AE25" s="30">
        <f>AC25/AC$13</f>
        <v>1.6679530057456479E-2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x14ac:dyDescent="0.2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x14ac:dyDescent="0.2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7.0559965047695336E-2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2.1438984649686991E-4</v>
      </c>
      <c r="AB27" s="6"/>
      <c r="AC27" s="7">
        <f>+AC16+AC18+AC19+AC21+AC25+AC23+AC24</f>
        <v>5</v>
      </c>
      <c r="AE27" s="30">
        <f>AC27/AC$13</f>
        <v>-2.1438984649686991E-4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1:49" x14ac:dyDescent="0.2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1:49" hidden="1" x14ac:dyDescent="0.25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1:49" hidden="1" x14ac:dyDescent="0.25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1:49" hidden="1" x14ac:dyDescent="0.25">
      <c r="B31" s="4" t="s">
        <v>40</v>
      </c>
      <c r="H31" s="7"/>
      <c r="J31" s="7">
        <f>+J27+J29</f>
        <v>969</v>
      </c>
      <c r="L31" s="30">
        <f>J31/J$13</f>
        <v>7.0559965047695336E-2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-2.1438984649686991E-4</v>
      </c>
      <c r="AB31" s="7"/>
      <c r="AC31" s="7">
        <f>+AC27+AC29</f>
        <v>5</v>
      </c>
      <c r="AE31" s="30">
        <f>AC31/AC$13</f>
        <v>-2.1438984649686991E-4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1:49" hidden="1" x14ac:dyDescent="0.25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1:49" x14ac:dyDescent="0.2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1:49" x14ac:dyDescent="0.25">
      <c r="B34" s="4" t="s">
        <v>32</v>
      </c>
      <c r="H34" s="7"/>
      <c r="J34" s="7">
        <v>11</v>
      </c>
      <c r="L34" s="30">
        <f>J34/J$13</f>
        <v>8.0099031529891503E-4</v>
      </c>
      <c r="M34" s="30"/>
      <c r="N34" s="7"/>
      <c r="P34" s="7">
        <f>+W34-J34</f>
        <v>-28</v>
      </c>
      <c r="R34" s="30">
        <f>-P34/P$13</f>
        <v>2.9200125143393472E-3</v>
      </c>
      <c r="W34" s="7">
        <f>270-287</f>
        <v>-17</v>
      </c>
      <c r="Y34" s="30">
        <f>-W34/W$13</f>
        <v>7.2892547808935766E-4</v>
      </c>
      <c r="AA34" s="7"/>
      <c r="AB34" s="7"/>
      <c r="AC34" s="12">
        <f>+AI34-W34</f>
        <v>17</v>
      </c>
      <c r="AE34" s="30">
        <f>AC34/AC$13</f>
        <v>-7.2892547808935766E-4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1:49" x14ac:dyDescent="0.2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2.6155561272618129E-3</v>
      </c>
      <c r="AB35" s="7"/>
      <c r="AC35" s="12">
        <f>+AI35-W35</f>
        <v>61</v>
      </c>
      <c r="AE35" s="30">
        <f>-AC35/AC$13</f>
        <v>2.6155561272618129E-3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1:49" x14ac:dyDescent="0.2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1:49" x14ac:dyDescent="0.2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1:49" x14ac:dyDescent="0.25">
      <c r="B38" s="4" t="s">
        <v>9</v>
      </c>
      <c r="H38" s="7"/>
      <c r="J38" s="7">
        <f>+J31+J34+J35+J33</f>
        <v>919</v>
      </c>
      <c r="L38" s="30">
        <f>J38/J$13</f>
        <v>6.6919099978154803E-2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3.5588714518480407E-3</v>
      </c>
      <c r="AB38" s="7"/>
      <c r="AC38" s="7">
        <f>+AC31+AC34+AC35+AC33</f>
        <v>83</v>
      </c>
      <c r="AE38" s="30">
        <f>AC38/AC$13</f>
        <v>-3.5588714518480407E-3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x14ac:dyDescent="0.2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x14ac:dyDescent="0.2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4.4425904682448641E-2</v>
      </c>
      <c r="W40" s="4">
        <f>216+180+30</f>
        <v>426</v>
      </c>
      <c r="Y40" s="30">
        <f>W40/W$13</f>
        <v>1.8266014921533315E-2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x14ac:dyDescent="0.25">
      <c r="A41" s="4" t="s">
        <v>31</v>
      </c>
      <c r="H41" s="7"/>
      <c r="J41" s="11">
        <v>-591</v>
      </c>
      <c r="K41" s="12"/>
      <c r="L41" s="30">
        <f>-J41/J$13</f>
        <v>4.3035025121968981E-2</v>
      </c>
      <c r="M41" s="30"/>
      <c r="P41" s="11">
        <f>+W41-J41</f>
        <v>460</v>
      </c>
      <c r="Q41" s="12"/>
      <c r="R41" s="30">
        <f>P41/P$13</f>
        <v>4.7971634164146418E-2</v>
      </c>
      <c r="U41" s="47"/>
      <c r="W41" s="11">
        <v>-131</v>
      </c>
      <c r="Y41" s="30">
        <f>-W41/W$13</f>
        <v>5.6170139782179915E-3</v>
      </c>
      <c r="AB41" s="7"/>
      <c r="AC41" s="11">
        <f>+AI41-W41</f>
        <v>131</v>
      </c>
      <c r="AE41" s="30">
        <f>-AC41/AC$13</f>
        <v>5.6170139782179915E-3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1:49" x14ac:dyDescent="0.2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1:49" ht="16.5" thickBot="1" x14ac:dyDescent="0.3">
      <c r="B43" s="4" t="s">
        <v>16</v>
      </c>
      <c r="H43" s="12"/>
      <c r="I43" s="12"/>
      <c r="J43" s="15">
        <f>+J38+J41</f>
        <v>328</v>
      </c>
      <c r="K43" s="12"/>
      <c r="L43" s="30">
        <f>J43/J$13</f>
        <v>2.3884074856185829E-2</v>
      </c>
      <c r="M43" s="30"/>
      <c r="O43" s="12"/>
      <c r="P43" s="15">
        <f>+P38+P41+P40</f>
        <v>-116</v>
      </c>
      <c r="Q43" s="12"/>
      <c r="R43" s="30">
        <f>-P43/P$13</f>
        <v>1.209719470226301E-2</v>
      </c>
      <c r="S43" s="12"/>
      <c r="U43" s="12"/>
      <c r="V43" s="12"/>
      <c r="W43" s="15">
        <f>+W38+W41+W40</f>
        <v>212</v>
      </c>
      <c r="Y43" s="30">
        <f>W43/W$13</f>
        <v>9.0901294914672841E-3</v>
      </c>
      <c r="AB43" s="12"/>
      <c r="AC43" s="15">
        <f>+AC38+AC41+AC40</f>
        <v>-212</v>
      </c>
      <c r="AE43" s="30">
        <f>AC43/AC$13</f>
        <v>9.0901294914672841E-3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1:49" ht="16.5" thickTop="1" x14ac:dyDescent="0.25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x14ac:dyDescent="0.2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1:49" x14ac:dyDescent="0.2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1:49" ht="16.5" thickBot="1" x14ac:dyDescent="0.3">
      <c r="B47" s="4" t="s">
        <v>11</v>
      </c>
      <c r="H47" s="25"/>
      <c r="I47" s="12"/>
      <c r="J47" s="16">
        <f>+J43*1000/$J$54</f>
        <v>5.2903225806451612E-2</v>
      </c>
      <c r="K47" s="25"/>
      <c r="L47" s="30"/>
      <c r="M47" s="30"/>
      <c r="O47" s="12"/>
      <c r="P47" s="16">
        <f>+P43/P54*1000</f>
        <v>-1.870967741935484E-2</v>
      </c>
      <c r="Q47" s="25"/>
      <c r="R47" s="30"/>
      <c r="S47" s="25"/>
      <c r="U47" s="25"/>
      <c r="V47" s="12"/>
      <c r="W47" s="16">
        <f>+W43*1000/$W$54</f>
        <v>3.4193548387096775E-2</v>
      </c>
      <c r="Y47" s="30"/>
      <c r="AA47" s="25"/>
      <c r="AB47" s="12"/>
      <c r="AC47" s="16">
        <f>+AC43*1000/AC54</f>
        <v>-3.4193548387096775E-2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 x14ac:dyDescent="0.25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1:49" ht="16.5" thickBot="1" x14ac:dyDescent="0.3">
      <c r="B49" s="4" t="s">
        <v>12</v>
      </c>
      <c r="H49" s="25"/>
      <c r="I49" s="12"/>
      <c r="J49" s="24">
        <f>+J43*1000/$J$56</f>
        <v>5.2903225806451612E-2</v>
      </c>
      <c r="K49" s="33"/>
      <c r="L49" s="30"/>
      <c r="M49" s="30"/>
      <c r="O49" s="12"/>
      <c r="P49" s="24">
        <f>+P43/P56*1000</f>
        <v>-1.870967741935484E-2</v>
      </c>
      <c r="Q49" s="33"/>
      <c r="R49" s="30"/>
      <c r="S49" s="25"/>
      <c r="U49" s="25"/>
      <c r="V49" s="12"/>
      <c r="W49" s="24">
        <f>+W43*1000/$W$56</f>
        <v>3.4193548387096775E-2</v>
      </c>
      <c r="Y49" s="30"/>
      <c r="AA49" s="25"/>
      <c r="AB49" s="12"/>
      <c r="AC49" s="24">
        <f>+AC43*1000/AC56</f>
        <v>-3.4193548387096775E-2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1:49" ht="16.5" thickTop="1" x14ac:dyDescent="0.25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9" x14ac:dyDescent="0.2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9" x14ac:dyDescent="0.2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1:49" x14ac:dyDescent="0.2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1:49" ht="16.5" thickBot="1" x14ac:dyDescent="0.3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1:49" ht="16.5" thickTop="1" x14ac:dyDescent="0.25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1:49" ht="16.5" thickBot="1" x14ac:dyDescent="0.3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1:49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49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AM8:AO8"/>
    <mergeCell ref="AS8:AU8"/>
    <mergeCell ref="AA8:AC8"/>
    <mergeCell ref="AG7:AI7"/>
    <mergeCell ref="AG8:AI8"/>
    <mergeCell ref="A2:AK2"/>
    <mergeCell ref="AA7:AC7"/>
    <mergeCell ref="AM7:AO7"/>
    <mergeCell ref="AS7:AU7"/>
    <mergeCell ref="A4:AK4"/>
    <mergeCell ref="U6:W6"/>
    <mergeCell ref="A3:AK3"/>
  </mergeCells>
  <phoneticPr fontId="0" type="noConversion"/>
  <pageMargins left="0.35" right="0.23" top="0.37" bottom="0.56000000000000005" header="0.18" footer="0.22"/>
  <pageSetup paperSize="9" scale="67" orientation="landscape" r:id="rId1"/>
  <headerFooter alignWithMargins="0">
    <oddFooter>&amp;LAsclepion-Meditec AG
&amp;8&amp;D  &amp;T&amp;R&amp;8&amp;F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E60"/>
  <sheetViews>
    <sheetView zoomScale="75" workbookViewId="0">
      <pane xSplit="6" ySplit="9" topLeftCell="G2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1" width="5.5703125" style="4" customWidth="1"/>
    <col min="2" max="2" width="2.85546875" style="4" customWidth="1"/>
    <col min="3" max="3" width="4" style="4" customWidth="1"/>
    <col min="4" max="4" width="11.42578125" style="4"/>
    <col min="5" max="5" width="19.5703125" style="4" customWidth="1"/>
    <col min="6" max="6" width="9.140625" style="4" customWidth="1"/>
    <col min="7" max="7" width="7.5703125" style="7" customWidth="1"/>
    <col min="8" max="8" width="2.7109375" style="7" customWidth="1"/>
    <col min="9" max="9" width="13" style="7" customWidth="1"/>
    <col min="10" max="10" width="2.7109375" style="28" hidden="1" customWidth="1"/>
    <col min="11" max="11" width="8.42578125" style="7" hidden="1" customWidth="1"/>
    <col min="12" max="12" width="2.42578125" style="7" hidden="1" customWidth="1"/>
    <col min="13" max="13" width="1.7109375" style="7" customWidth="1"/>
    <col min="14" max="14" width="3.28515625" style="7" customWidth="1"/>
    <col min="15" max="15" width="10.85546875" style="4" customWidth="1"/>
    <col min="16" max="16" width="2.5703125" style="28" customWidth="1"/>
    <col min="17" max="17" width="11.42578125" style="4"/>
    <col min="18" max="18" width="2.140625" style="4" customWidth="1"/>
    <col min="19" max="19" width="0" style="4" hidden="1" customWidth="1"/>
    <col min="20" max="20" width="3.42578125" style="4" customWidth="1"/>
    <col min="21" max="21" width="9.42578125" style="4" customWidth="1"/>
    <col min="22" max="22" width="2.140625" style="4" customWidth="1"/>
    <col min="23" max="23" width="12" style="4" customWidth="1"/>
    <col min="24" max="24" width="3.5703125" style="4" hidden="1" customWidth="1"/>
    <col min="25" max="25" width="0" style="4" hidden="1" customWidth="1"/>
    <col min="26" max="26" width="4.42578125" style="4" customWidth="1"/>
    <col min="27" max="27" width="9.28515625" style="4" customWidth="1"/>
    <col min="28" max="28" width="1.85546875" style="4" customWidth="1"/>
    <col min="29" max="29" width="11.140625" style="4" bestFit="1" customWidth="1"/>
    <col min="30" max="30" width="3.42578125" style="4" customWidth="1"/>
    <col min="31" max="31" width="0" style="4" hidden="1" customWidth="1"/>
    <col min="32" max="16384" width="11.42578125" style="4"/>
  </cols>
  <sheetData>
    <row r="1" spans="1:31" x14ac:dyDescent="0.25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</row>
    <row r="2" spans="1:31" x14ac:dyDescent="0.25">
      <c r="A2" s="276" t="s">
        <v>18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</row>
    <row r="3" spans="1:31" x14ac:dyDescent="0.25">
      <c r="A3" s="278" t="s">
        <v>66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</row>
    <row r="4" spans="1:31" ht="7.5" customHeight="1" x14ac:dyDescent="0.25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1:31" hidden="1" x14ac:dyDescent="0.25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1:31" s="9" customFormat="1" hidden="1" x14ac:dyDescent="0.25">
      <c r="F6" s="2"/>
      <c r="G6" s="18"/>
      <c r="H6" s="18"/>
      <c r="I6" s="18"/>
      <c r="J6" s="35"/>
      <c r="K6" s="18"/>
      <c r="L6" s="277"/>
      <c r="M6" s="277"/>
      <c r="N6" s="277"/>
      <c r="O6" s="4"/>
      <c r="P6" s="35"/>
    </row>
    <row r="7" spans="1:31" x14ac:dyDescent="0.25">
      <c r="F7" s="36"/>
      <c r="G7" s="274" t="s">
        <v>46</v>
      </c>
      <c r="H7" s="274"/>
      <c r="I7" s="274"/>
      <c r="J7" s="26"/>
      <c r="K7" s="36"/>
      <c r="L7" s="20"/>
      <c r="M7" s="4"/>
      <c r="N7" s="4"/>
      <c r="O7" s="274" t="s">
        <v>46</v>
      </c>
      <c r="P7" s="274"/>
      <c r="Q7" s="274"/>
      <c r="S7" s="36"/>
      <c r="U7" s="274" t="s">
        <v>47</v>
      </c>
      <c r="V7" s="274"/>
      <c r="W7" s="274"/>
      <c r="Y7" s="36"/>
      <c r="AA7" s="274" t="s">
        <v>47</v>
      </c>
      <c r="AB7" s="274"/>
      <c r="AC7" s="274"/>
      <c r="AE7" s="36"/>
    </row>
    <row r="8" spans="1:31" x14ac:dyDescent="0.25">
      <c r="F8" s="36"/>
      <c r="G8" s="274" t="s">
        <v>67</v>
      </c>
      <c r="H8" s="274"/>
      <c r="I8" s="274"/>
      <c r="J8" s="26"/>
      <c r="K8" s="36"/>
      <c r="L8" s="20"/>
      <c r="M8" s="4"/>
      <c r="N8" s="4"/>
      <c r="O8" s="274" t="s">
        <v>67</v>
      </c>
      <c r="P8" s="274"/>
      <c r="Q8" s="274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1:31" s="9" customFormat="1" x14ac:dyDescent="0.25">
      <c r="F9" s="40"/>
      <c r="G9" s="275">
        <v>2001</v>
      </c>
      <c r="H9" s="275"/>
      <c r="I9" s="275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1:31" s="9" customFormat="1" x14ac:dyDescent="0.2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1:31" ht="6.75" customHeight="1" x14ac:dyDescent="0.25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1:31" hidden="1" x14ac:dyDescent="0.25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x14ac:dyDescent="0.2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x14ac:dyDescent="0.2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1:31" ht="6.75" customHeight="1" x14ac:dyDescent="0.25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x14ac:dyDescent="0.2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1:31" ht="7.5" customHeight="1" x14ac:dyDescent="0.25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x14ac:dyDescent="0.2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x14ac:dyDescent="0.2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x14ac:dyDescent="0.2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x14ac:dyDescent="0.2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1:31" ht="9.75" customHeight="1" x14ac:dyDescent="0.25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x14ac:dyDescent="0.2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x14ac:dyDescent="0.2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x14ac:dyDescent="0.2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 x14ac:dyDescent="0.25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x14ac:dyDescent="0.2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1:31" ht="9.75" customHeight="1" x14ac:dyDescent="0.25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1:31" hidden="1" x14ac:dyDescent="0.25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1:31" hidden="1" x14ac:dyDescent="0.25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1:31" hidden="1" x14ac:dyDescent="0.25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1:31" hidden="1" x14ac:dyDescent="0.25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1:31" x14ac:dyDescent="0.2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1:31" x14ac:dyDescent="0.2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1:31" x14ac:dyDescent="0.2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1:31" ht="6.75" customHeight="1" x14ac:dyDescent="0.25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1:31" ht="9.75" customHeight="1" x14ac:dyDescent="0.25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1:31" x14ac:dyDescent="0.2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 x14ac:dyDescent="0.25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1:31" hidden="1" x14ac:dyDescent="0.25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x14ac:dyDescent="0.2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1:31" ht="7.5" customHeight="1" x14ac:dyDescent="0.25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1:31" ht="16.5" thickBot="1" x14ac:dyDescent="0.3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1:31" ht="16.5" thickTop="1" x14ac:dyDescent="0.25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x14ac:dyDescent="0.2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1:31" ht="4.5" customHeight="1" x14ac:dyDescent="0.25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1:31" ht="16.5" thickBot="1" x14ac:dyDescent="0.3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 x14ac:dyDescent="0.25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1:31" ht="16.5" thickBot="1" x14ac:dyDescent="0.3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1:31" ht="16.5" thickTop="1" x14ac:dyDescent="0.25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1:31" hidden="1" x14ac:dyDescent="0.25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x14ac:dyDescent="0.2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1:31" ht="7.5" customHeight="1" x14ac:dyDescent="0.25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1:31" ht="16.5" thickBot="1" x14ac:dyDescent="0.3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1:31" ht="5.25" customHeight="1" thickTop="1" x14ac:dyDescent="0.25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1:31" ht="16.5" thickBot="1" x14ac:dyDescent="0.3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1:31" ht="10.5" customHeight="1" thickTop="1" x14ac:dyDescent="0.25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x14ac:dyDescent="0.2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1:31" x14ac:dyDescent="0.25">
      <c r="I59" s="7" t="str">
        <f>IF(I43='IS-Deutsch_Euro'!K44,"","ERROR")</f>
        <v/>
      </c>
      <c r="Q59" s="7" t="str">
        <f>IF(Q43='IS-Deutsch_Euro'!S44,"","ERROR")</f>
        <v/>
      </c>
      <c r="W59" s="7" t="str">
        <f>IF(W43='IS-Deutsch_Euro'!Y44,"","ERROR")</f>
        <v/>
      </c>
      <c r="AC59" s="7" t="str">
        <f>IF(AC43='IS-Deutsch_Euro'!AE44,"","ERROR")</f>
        <v/>
      </c>
    </row>
    <row r="60" spans="1:31" x14ac:dyDescent="0.25">
      <c r="I60" s="46"/>
    </row>
  </sheetData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honeticPr fontId="0" type="noConversion"/>
  <printOptions horizontalCentered="1" verticalCentered="1"/>
  <pageMargins left="0.27559055118110237" right="0.27559055118110237" top="0.39370078740157483" bottom="0.51181102362204722" header="0.51181102362204722" footer="0.51181102362204722"/>
  <pageSetup paperSize="9" scale="81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zoomScale="75" zoomScaleNormal="75" workbookViewId="0">
      <selection activeCell="B39" sqref="B39"/>
    </sheetView>
  </sheetViews>
  <sheetFormatPr baseColWidth="10" defaultColWidth="11.42578125" defaultRowHeight="15" x14ac:dyDescent="0.25"/>
  <cols>
    <col min="1" max="1" width="21.28515625" style="106" customWidth="1"/>
    <col min="2" max="2" width="35.85546875" style="106" customWidth="1"/>
    <col min="3" max="3" width="11.28515625" style="106" customWidth="1"/>
    <col min="4" max="4" width="3.7109375" style="107" customWidth="1"/>
    <col min="5" max="5" width="3" style="107" customWidth="1"/>
    <col min="6" max="6" width="2.5703125" style="107" customWidth="1"/>
    <col min="7" max="7" width="7.140625" style="108" customWidth="1"/>
    <col min="8" max="8" width="1.7109375" style="108" customWidth="1"/>
    <col min="9" max="9" width="19.28515625" style="108" customWidth="1"/>
    <col min="10" max="10" width="5.42578125" style="108" customWidth="1"/>
    <col min="11" max="11" width="9.7109375" style="109" customWidth="1"/>
    <col min="12" max="12" width="2.5703125" style="109" customWidth="1"/>
    <col min="13" max="13" width="7.140625" style="108" customWidth="1"/>
    <col min="14" max="14" width="1.7109375" style="108" customWidth="1"/>
    <col min="15" max="15" width="19.28515625" style="108" customWidth="1"/>
    <col min="16" max="16" width="4.85546875" style="154" customWidth="1"/>
    <col min="17" max="17" width="9.7109375" style="109" customWidth="1"/>
    <col min="18" max="18" width="3.5703125" style="109" customWidth="1"/>
    <col min="19" max="19" width="8.28515625" style="109" customWidth="1"/>
    <col min="20" max="20" width="8.140625" style="109" customWidth="1"/>
    <col min="21" max="21" width="3.5703125" style="109" customWidth="1"/>
    <col min="22" max="16384" width="11.42578125" style="106"/>
  </cols>
  <sheetData>
    <row r="1" spans="1:21" ht="15" customHeight="1" x14ac:dyDescent="0.25"/>
    <row r="2" spans="1:21" x14ac:dyDescent="0.25">
      <c r="A2" s="259" t="s">
        <v>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x14ac:dyDescent="0.25">
      <c r="A3" s="259" t="s">
        <v>205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</row>
    <row r="4" spans="1:21" x14ac:dyDescent="0.25">
      <c r="A4" s="111"/>
      <c r="B4" s="111"/>
      <c r="C4" s="111"/>
      <c r="D4" s="112"/>
      <c r="E4" s="112"/>
      <c r="F4" s="112"/>
      <c r="G4" s="111"/>
      <c r="H4" s="111"/>
      <c r="I4" s="111"/>
      <c r="J4" s="111"/>
      <c r="K4" s="113"/>
      <c r="L4" s="113"/>
      <c r="M4" s="111"/>
      <c r="N4" s="111"/>
      <c r="O4" s="111"/>
      <c r="P4" s="112"/>
      <c r="Q4" s="113"/>
      <c r="R4" s="105"/>
      <c r="S4" s="165"/>
      <c r="T4" s="105"/>
    </row>
    <row r="5" spans="1:21" ht="20.25" customHeight="1" x14ac:dyDescent="0.25">
      <c r="A5" s="114"/>
      <c r="B5" s="115"/>
      <c r="C5" s="115"/>
      <c r="D5" s="117"/>
      <c r="E5" s="117"/>
      <c r="F5" s="117"/>
      <c r="G5" s="260" t="s">
        <v>200</v>
      </c>
      <c r="H5" s="260"/>
      <c r="I5" s="260"/>
      <c r="J5" s="161"/>
      <c r="K5" s="105"/>
      <c r="L5" s="105"/>
      <c r="M5" s="260" t="s">
        <v>197</v>
      </c>
      <c r="N5" s="260"/>
      <c r="O5" s="260"/>
      <c r="P5" s="155"/>
      <c r="Q5" s="105"/>
      <c r="R5" s="105"/>
      <c r="S5" s="106"/>
      <c r="T5" s="106"/>
      <c r="U5" s="106"/>
    </row>
    <row r="6" spans="1:21" s="192" customFormat="1" ht="35.25" customHeight="1" x14ac:dyDescent="0.25">
      <c r="A6" s="119"/>
      <c r="B6" s="119"/>
      <c r="C6" s="181" t="s">
        <v>126</v>
      </c>
      <c r="D6" s="120"/>
      <c r="E6" s="120"/>
      <c r="F6" s="120"/>
      <c r="G6" s="261" t="s">
        <v>206</v>
      </c>
      <c r="H6" s="261"/>
      <c r="I6" s="261"/>
      <c r="J6" s="156"/>
      <c r="K6" s="121"/>
      <c r="L6" s="121"/>
      <c r="M6" s="261" t="s">
        <v>207</v>
      </c>
      <c r="N6" s="261"/>
      <c r="O6" s="261"/>
      <c r="P6" s="156"/>
      <c r="Q6" s="121"/>
      <c r="R6" s="121"/>
    </row>
    <row r="7" spans="1:21" s="193" customFormat="1" x14ac:dyDescent="0.25">
      <c r="A7" s="111"/>
      <c r="B7" s="111"/>
      <c r="C7" s="111"/>
      <c r="D7" s="122"/>
      <c r="E7" s="122"/>
      <c r="F7" s="122"/>
      <c r="G7" s="264" t="s">
        <v>103</v>
      </c>
      <c r="H7" s="264"/>
      <c r="I7" s="264"/>
      <c r="J7" s="123"/>
      <c r="K7" s="113"/>
      <c r="L7" s="113"/>
      <c r="M7" s="264" t="s">
        <v>103</v>
      </c>
      <c r="N7" s="264"/>
      <c r="O7" s="264"/>
      <c r="P7" s="123"/>
      <c r="Q7" s="113"/>
      <c r="R7" s="105"/>
    </row>
    <row r="8" spans="1:21" x14ac:dyDescent="0.25">
      <c r="A8" s="118"/>
      <c r="B8" s="118"/>
      <c r="C8" s="118"/>
      <c r="D8" s="117"/>
      <c r="E8" s="117"/>
      <c r="F8" s="117"/>
      <c r="G8" s="124"/>
      <c r="H8" s="124"/>
      <c r="I8" s="110"/>
      <c r="J8" s="110"/>
      <c r="K8" s="91"/>
      <c r="L8" s="239"/>
      <c r="M8" s="124"/>
      <c r="N8" s="124"/>
      <c r="O8" s="110"/>
      <c r="P8" s="157"/>
      <c r="Q8" s="91"/>
      <c r="R8" s="167"/>
      <c r="S8" s="106"/>
      <c r="T8" s="106"/>
      <c r="U8" s="106"/>
    </row>
    <row r="9" spans="1:21" ht="15" customHeight="1" x14ac:dyDescent="0.25">
      <c r="A9" s="118"/>
      <c r="B9" s="118"/>
      <c r="C9" s="118"/>
      <c r="D9" s="117"/>
      <c r="E9" s="117"/>
      <c r="F9" s="117"/>
      <c r="G9" s="124"/>
      <c r="H9" s="124"/>
      <c r="I9" s="246"/>
      <c r="J9" s="110"/>
      <c r="K9" s="94"/>
      <c r="L9" s="164"/>
      <c r="M9" s="124"/>
      <c r="N9" s="124"/>
      <c r="O9" s="257"/>
      <c r="P9" s="157"/>
      <c r="Q9" s="94"/>
      <c r="R9" s="168"/>
      <c r="S9" s="106"/>
      <c r="T9" s="106"/>
      <c r="U9" s="106"/>
    </row>
    <row r="10" spans="1:21" s="194" customFormat="1" x14ac:dyDescent="0.25">
      <c r="A10" s="127" t="s">
        <v>60</v>
      </c>
      <c r="B10" s="127"/>
      <c r="C10" s="183"/>
      <c r="D10" s="129"/>
      <c r="E10" s="129"/>
      <c r="F10" s="129"/>
      <c r="G10" s="130"/>
      <c r="H10" s="130"/>
      <c r="I10" s="247">
        <v>76392</v>
      </c>
      <c r="J10" s="130"/>
      <c r="K10" s="97">
        <v>1</v>
      </c>
      <c r="L10" s="240"/>
      <c r="M10" s="130"/>
      <c r="N10" s="130"/>
      <c r="O10" s="141">
        <v>72274</v>
      </c>
      <c r="P10" s="144"/>
      <c r="Q10" s="97">
        <f>O10/$O$10</f>
        <v>1</v>
      </c>
      <c r="R10" s="171"/>
      <c r="T10" s="195"/>
    </row>
    <row r="11" spans="1:21" s="194" customFormat="1" ht="6.75" customHeight="1" x14ac:dyDescent="0.25">
      <c r="A11" s="127"/>
      <c r="B11" s="127"/>
      <c r="C11" s="183"/>
      <c r="D11" s="129"/>
      <c r="E11" s="129"/>
      <c r="F11" s="129"/>
      <c r="G11" s="130"/>
      <c r="H11" s="130"/>
      <c r="I11" s="248"/>
      <c r="J11" s="130"/>
      <c r="K11" s="97"/>
      <c r="L11" s="240"/>
      <c r="M11" s="130"/>
      <c r="N11" s="130"/>
      <c r="O11" s="130"/>
      <c r="P11" s="144"/>
      <c r="Q11" s="97"/>
      <c r="R11" s="171"/>
      <c r="T11" s="195"/>
    </row>
    <row r="12" spans="1:21" ht="33.75" customHeight="1" x14ac:dyDescent="0.25">
      <c r="A12" s="265" t="s">
        <v>191</v>
      </c>
      <c r="B12" s="265"/>
      <c r="C12" s="265"/>
      <c r="D12" s="117"/>
      <c r="E12" s="117"/>
      <c r="F12" s="117"/>
      <c r="G12" s="124"/>
      <c r="H12" s="124"/>
      <c r="I12" s="249"/>
      <c r="J12" s="132"/>
      <c r="K12" s="100"/>
      <c r="L12" s="237"/>
      <c r="M12" s="124"/>
      <c r="N12" s="124"/>
      <c r="O12" s="132"/>
      <c r="P12" s="132"/>
      <c r="Q12" s="100"/>
      <c r="R12" s="171"/>
      <c r="S12" s="106"/>
      <c r="T12" s="195"/>
      <c r="U12" s="106"/>
    </row>
    <row r="13" spans="1:21" ht="6.75" customHeight="1" x14ac:dyDescent="0.25">
      <c r="A13" s="118"/>
      <c r="B13" s="118"/>
      <c r="C13" s="183"/>
      <c r="D13" s="117"/>
      <c r="E13" s="117"/>
      <c r="F13" s="117"/>
      <c r="G13" s="124"/>
      <c r="H13" s="124"/>
      <c r="I13" s="249"/>
      <c r="J13" s="132"/>
      <c r="K13" s="100"/>
      <c r="L13" s="237"/>
      <c r="M13" s="124"/>
      <c r="N13" s="124"/>
      <c r="O13" s="132"/>
      <c r="P13" s="132"/>
      <c r="Q13" s="100"/>
      <c r="R13" s="171"/>
      <c r="S13" s="106"/>
      <c r="T13" s="195"/>
      <c r="U13" s="106"/>
    </row>
    <row r="14" spans="1:21" x14ac:dyDescent="0.25">
      <c r="A14" s="118"/>
      <c r="B14" s="244" t="s">
        <v>211</v>
      </c>
      <c r="C14" s="183"/>
      <c r="D14" s="117"/>
      <c r="E14" s="117"/>
      <c r="F14" s="117"/>
      <c r="G14" s="124"/>
      <c r="H14" s="124"/>
      <c r="I14" s="279" t="s">
        <v>214</v>
      </c>
      <c r="J14" s="132"/>
      <c r="K14" s="100">
        <v>0</v>
      </c>
      <c r="L14" s="237"/>
      <c r="M14" s="124"/>
      <c r="N14" s="124"/>
      <c r="O14" s="132">
        <v>166</v>
      </c>
      <c r="P14" s="132"/>
      <c r="Q14" s="100">
        <f>O14/$O$10</f>
        <v>2.2968148988571271E-3</v>
      </c>
      <c r="R14" s="171"/>
      <c r="S14" s="106"/>
      <c r="T14" s="106"/>
      <c r="U14" s="106"/>
    </row>
    <row r="15" spans="1:21" ht="6.75" customHeight="1" x14ac:dyDescent="0.25">
      <c r="A15" s="118"/>
      <c r="B15" s="234"/>
      <c r="C15" s="183"/>
      <c r="D15" s="117"/>
      <c r="E15" s="117"/>
      <c r="F15" s="117"/>
      <c r="G15" s="124"/>
      <c r="H15" s="124"/>
      <c r="I15" s="249"/>
      <c r="J15" s="132"/>
      <c r="K15" s="100"/>
      <c r="L15" s="237"/>
      <c r="M15" s="124"/>
      <c r="N15" s="124"/>
      <c r="O15" s="132"/>
      <c r="P15" s="132"/>
      <c r="Q15" s="100"/>
      <c r="R15" s="171"/>
      <c r="S15" s="106"/>
      <c r="T15" s="106"/>
      <c r="U15" s="106"/>
    </row>
    <row r="16" spans="1:21" ht="15" hidden="1" customHeight="1" x14ac:dyDescent="0.25">
      <c r="A16" s="118"/>
      <c r="B16" s="234" t="s">
        <v>193</v>
      </c>
      <c r="C16" s="183"/>
      <c r="D16" s="117"/>
      <c r="E16" s="117"/>
      <c r="F16" s="117"/>
      <c r="G16" s="124"/>
      <c r="H16" s="124"/>
      <c r="I16" s="249" t="e">
        <f>#REF!</f>
        <v>#REF!</v>
      </c>
      <c r="J16" s="132"/>
      <c r="K16" s="100"/>
      <c r="L16" s="237"/>
      <c r="M16" s="124"/>
      <c r="N16" s="124"/>
      <c r="O16" s="132" t="e">
        <f>#REF!</f>
        <v>#REF!</v>
      </c>
      <c r="P16" s="132"/>
      <c r="Q16" s="100"/>
      <c r="R16" s="171"/>
      <c r="S16" s="106"/>
      <c r="T16" s="106"/>
      <c r="U16" s="106"/>
    </row>
    <row r="17" spans="1:21" ht="6.75" hidden="1" customHeight="1" x14ac:dyDescent="0.25">
      <c r="A17" s="118"/>
      <c r="B17" s="234"/>
      <c r="C17" s="183"/>
      <c r="D17" s="117"/>
      <c r="E17" s="117"/>
      <c r="F17" s="117"/>
      <c r="G17" s="124"/>
      <c r="H17" s="124"/>
      <c r="I17" s="249"/>
      <c r="J17" s="132"/>
      <c r="K17" s="100"/>
      <c r="L17" s="237"/>
      <c r="M17" s="124"/>
      <c r="N17" s="124"/>
      <c r="O17" s="132"/>
      <c r="P17" s="132"/>
      <c r="Q17" s="100"/>
      <c r="R17" s="171"/>
      <c r="S17" s="106"/>
      <c r="T17" s="106"/>
      <c r="U17" s="106"/>
    </row>
    <row r="18" spans="1:21" ht="27.75" customHeight="1" x14ac:dyDescent="0.25">
      <c r="A18" s="265" t="s">
        <v>198</v>
      </c>
      <c r="B18" s="266"/>
      <c r="C18" s="245" t="str">
        <f>+GuV_D!C18</f>
        <v>(7) (14)</v>
      </c>
      <c r="D18" s="117"/>
      <c r="E18" s="117"/>
      <c r="F18" s="117"/>
      <c r="G18" s="124"/>
      <c r="H18" s="124"/>
      <c r="I18" s="279" t="s">
        <v>214</v>
      </c>
      <c r="J18" s="132"/>
      <c r="K18" s="100"/>
      <c r="L18" s="237"/>
      <c r="M18" s="124"/>
      <c r="N18" s="124"/>
      <c r="O18" s="132">
        <v>1</v>
      </c>
      <c r="P18" s="132"/>
      <c r="Q18" s="100"/>
      <c r="R18" s="171"/>
      <c r="S18" s="106"/>
      <c r="T18" s="106"/>
      <c r="U18" s="106"/>
    </row>
    <row r="19" spans="1:21" ht="6.75" customHeight="1" x14ac:dyDescent="0.25">
      <c r="A19" s="118"/>
      <c r="B19" s="234"/>
      <c r="C19" s="183"/>
      <c r="D19" s="117"/>
      <c r="E19" s="117"/>
      <c r="F19" s="117"/>
      <c r="G19" s="124"/>
      <c r="H19" s="124"/>
      <c r="I19" s="249"/>
      <c r="J19" s="132"/>
      <c r="K19" s="100"/>
      <c r="L19" s="237"/>
      <c r="M19" s="124"/>
      <c r="N19" s="124"/>
      <c r="O19" s="132"/>
      <c r="P19" s="132"/>
      <c r="Q19" s="100"/>
      <c r="R19" s="171"/>
      <c r="S19" s="106"/>
      <c r="T19" s="106"/>
      <c r="U19" s="106"/>
    </row>
    <row r="20" spans="1:21" ht="15" customHeight="1" x14ac:dyDescent="0.25">
      <c r="A20" s="265" t="s">
        <v>192</v>
      </c>
      <c r="B20" s="266"/>
      <c r="C20" s="245" t="str">
        <f>+GuV_D!C20</f>
        <v>(2n) (23)</v>
      </c>
      <c r="D20" s="117"/>
      <c r="E20" s="117"/>
      <c r="F20" s="117"/>
      <c r="G20" s="124"/>
      <c r="H20" s="124"/>
      <c r="I20" s="249">
        <v>9729</v>
      </c>
      <c r="J20" s="124"/>
      <c r="K20" s="100">
        <v>0.127</v>
      </c>
      <c r="L20" s="237"/>
      <c r="M20" s="124"/>
      <c r="N20" s="124"/>
      <c r="O20" s="132">
        <v>7366</v>
      </c>
      <c r="P20" s="132"/>
      <c r="Q20" s="100">
        <f>O20/$O$10</f>
        <v>0.1019177020782024</v>
      </c>
      <c r="R20" s="171"/>
      <c r="S20" s="106"/>
      <c r="T20" s="106"/>
      <c r="U20" s="106"/>
    </row>
    <row r="21" spans="1:21" ht="6" customHeight="1" x14ac:dyDescent="0.25">
      <c r="A21" s="118"/>
      <c r="B21" s="118"/>
      <c r="C21" s="183"/>
      <c r="D21" s="117"/>
      <c r="E21" s="117"/>
      <c r="F21" s="117"/>
      <c r="G21" s="124"/>
      <c r="H21" s="124"/>
      <c r="I21" s="249">
        <v>0</v>
      </c>
      <c r="J21" s="124"/>
      <c r="K21" s="100"/>
      <c r="L21" s="237"/>
      <c r="M21" s="124"/>
      <c r="N21" s="124"/>
      <c r="O21" s="132"/>
      <c r="P21" s="132"/>
      <c r="Q21" s="100"/>
      <c r="R21" s="171"/>
      <c r="S21" s="106"/>
      <c r="T21" s="106"/>
      <c r="U21" s="106"/>
    </row>
    <row r="22" spans="1:21" ht="6.75" customHeight="1" x14ac:dyDescent="0.25">
      <c r="A22" s="118"/>
      <c r="B22" s="118"/>
      <c r="C22" s="183"/>
      <c r="D22" s="117"/>
      <c r="E22" s="117"/>
      <c r="F22" s="117"/>
      <c r="G22" s="124"/>
      <c r="H22" s="124"/>
      <c r="I22" s="250"/>
      <c r="J22" s="124"/>
      <c r="K22" s="100"/>
      <c r="L22" s="237"/>
      <c r="M22" s="124"/>
      <c r="N22" s="124"/>
      <c r="O22" s="124"/>
      <c r="P22" s="132"/>
      <c r="Q22" s="100"/>
      <c r="R22" s="173"/>
      <c r="S22" s="106"/>
      <c r="T22" s="106"/>
      <c r="U22" s="106"/>
    </row>
    <row r="23" spans="1:21" s="194" customFormat="1" ht="15" customHeight="1" x14ac:dyDescent="0.25">
      <c r="A23" s="235" t="s">
        <v>189</v>
      </c>
      <c r="B23" s="127"/>
      <c r="C23" s="241"/>
      <c r="D23" s="122"/>
      <c r="E23" s="122"/>
      <c r="F23" s="122"/>
      <c r="G23" s="144"/>
      <c r="H23" s="144"/>
      <c r="I23" s="247">
        <v>9729</v>
      </c>
      <c r="J23" s="130"/>
      <c r="K23" s="97">
        <v>0.127</v>
      </c>
      <c r="L23" s="240"/>
      <c r="M23" s="144"/>
      <c r="N23" s="144"/>
      <c r="O23" s="141">
        <v>7533</v>
      </c>
      <c r="P23" s="144"/>
      <c r="Q23" s="97">
        <f>O23/$O$10</f>
        <v>0.10422835321138998</v>
      </c>
      <c r="R23" s="242"/>
      <c r="T23" s="196"/>
    </row>
    <row r="24" spans="1:21" ht="8.25" customHeight="1" x14ac:dyDescent="0.25">
      <c r="A24" s="118"/>
      <c r="B24" s="118"/>
      <c r="C24" s="183"/>
      <c r="D24" s="117"/>
      <c r="E24" s="117"/>
      <c r="F24" s="117"/>
      <c r="G24" s="132"/>
      <c r="H24" s="132"/>
      <c r="I24" s="250"/>
      <c r="J24" s="124"/>
      <c r="K24" s="100"/>
      <c r="L24" s="237"/>
      <c r="M24" s="132"/>
      <c r="N24" s="132"/>
      <c r="O24" s="124"/>
      <c r="P24" s="132"/>
      <c r="Q24" s="100"/>
      <c r="R24" s="171"/>
      <c r="S24" s="106"/>
      <c r="T24" s="196"/>
      <c r="U24" s="106"/>
    </row>
    <row r="25" spans="1:21" ht="15" hidden="1" customHeight="1" x14ac:dyDescent="0.25">
      <c r="A25" s="118"/>
      <c r="B25" s="118"/>
      <c r="C25" s="183"/>
      <c r="D25" s="129"/>
      <c r="E25" s="129"/>
      <c r="F25" s="129"/>
      <c r="G25" s="124"/>
      <c r="H25" s="124"/>
      <c r="I25" s="250"/>
      <c r="J25" s="124"/>
      <c r="K25" s="100"/>
      <c r="L25" s="237"/>
      <c r="M25" s="124"/>
      <c r="N25" s="124"/>
      <c r="O25" s="124"/>
      <c r="P25" s="132"/>
      <c r="Q25" s="100"/>
      <c r="R25" s="171"/>
      <c r="S25" s="106"/>
      <c r="T25" s="106"/>
      <c r="U25" s="106"/>
    </row>
    <row r="26" spans="1:21" ht="15" hidden="1" customHeight="1" x14ac:dyDescent="0.25">
      <c r="A26" s="118"/>
      <c r="B26" s="118"/>
      <c r="C26" s="183"/>
      <c r="D26" s="129"/>
      <c r="E26" s="129"/>
      <c r="F26" s="129"/>
      <c r="G26" s="124"/>
      <c r="H26" s="124"/>
      <c r="I26" s="250"/>
      <c r="J26" s="124"/>
      <c r="K26" s="100"/>
      <c r="L26" s="237"/>
      <c r="M26" s="124"/>
      <c r="N26" s="124"/>
      <c r="O26" s="124"/>
      <c r="P26" s="132"/>
      <c r="Q26" s="100"/>
      <c r="R26" s="168"/>
      <c r="S26" s="106"/>
      <c r="T26" s="106"/>
      <c r="U26" s="106"/>
    </row>
    <row r="27" spans="1:21" s="197" customFormat="1" ht="8.25" customHeight="1" x14ac:dyDescent="0.25">
      <c r="A27" s="135"/>
      <c r="B27" s="135"/>
      <c r="C27" s="184"/>
      <c r="D27" s="136"/>
      <c r="E27" s="136"/>
      <c r="F27" s="136"/>
      <c r="G27" s="138"/>
      <c r="H27" s="138"/>
      <c r="I27" s="251"/>
      <c r="J27" s="137"/>
      <c r="K27" s="102"/>
      <c r="L27" s="243"/>
      <c r="M27" s="137"/>
      <c r="N27" s="138"/>
      <c r="O27" s="137"/>
      <c r="P27" s="137"/>
      <c r="Q27" s="102"/>
      <c r="R27" s="171"/>
      <c r="T27" s="196"/>
    </row>
    <row r="28" spans="1:21" s="197" customFormat="1" ht="15.75" thickBot="1" x14ac:dyDescent="0.3">
      <c r="A28" s="235" t="s">
        <v>190</v>
      </c>
      <c r="B28" s="135"/>
      <c r="C28" s="184"/>
      <c r="D28" s="136"/>
      <c r="E28" s="136"/>
      <c r="F28" s="136"/>
      <c r="G28" s="138"/>
      <c r="H28" s="138"/>
      <c r="I28" s="252">
        <v>86121</v>
      </c>
      <c r="J28" s="137"/>
      <c r="K28" s="97">
        <v>1.127</v>
      </c>
      <c r="L28" s="243"/>
      <c r="M28" s="137"/>
      <c r="N28" s="138"/>
      <c r="O28" s="236">
        <v>79807</v>
      </c>
      <c r="P28" s="137"/>
      <c r="Q28" s="97">
        <f>O28/$O$10</f>
        <v>1.1042283532113899</v>
      </c>
      <c r="R28" s="171"/>
      <c r="T28" s="196"/>
    </row>
    <row r="29" spans="1:21" ht="6.75" customHeight="1" thickTop="1" x14ac:dyDescent="0.25">
      <c r="A29" s="118"/>
      <c r="B29" s="118"/>
      <c r="C29" s="183"/>
      <c r="D29" s="117"/>
      <c r="E29" s="117"/>
      <c r="F29" s="117"/>
      <c r="G29" s="124"/>
      <c r="H29" s="124"/>
      <c r="I29" s="250"/>
      <c r="J29" s="124"/>
      <c r="K29" s="101"/>
      <c r="L29" s="238"/>
      <c r="M29" s="124"/>
      <c r="N29" s="124"/>
      <c r="O29" s="124"/>
      <c r="P29" s="132"/>
      <c r="Q29" s="101"/>
      <c r="R29" s="168"/>
      <c r="S29" s="106"/>
      <c r="T29" s="106"/>
      <c r="U29" s="106"/>
    </row>
    <row r="30" spans="1:21" ht="15.75" customHeight="1" x14ac:dyDescent="0.25">
      <c r="A30" s="118" t="s">
        <v>136</v>
      </c>
      <c r="B30" s="118"/>
      <c r="C30" s="183"/>
      <c r="D30" s="117"/>
      <c r="E30" s="117"/>
      <c r="F30" s="117"/>
      <c r="G30" s="124"/>
      <c r="H30" s="124"/>
      <c r="I30" s="250"/>
      <c r="J30" s="124"/>
      <c r="K30" s="100"/>
      <c r="L30" s="237"/>
      <c r="M30" s="124"/>
      <c r="N30" s="124"/>
      <c r="O30" s="124"/>
      <c r="P30" s="132"/>
      <c r="Q30" s="100"/>
      <c r="R30" s="168"/>
      <c r="S30" s="106"/>
      <c r="T30" s="106"/>
      <c r="U30" s="106"/>
    </row>
    <row r="31" spans="1:21" x14ac:dyDescent="0.25">
      <c r="A31" s="118"/>
      <c r="B31" s="118" t="s">
        <v>137</v>
      </c>
      <c r="C31" s="183"/>
      <c r="D31" s="117"/>
      <c r="E31" s="117"/>
      <c r="F31" s="117"/>
      <c r="G31" s="124"/>
      <c r="H31" s="124"/>
      <c r="I31" s="250">
        <v>80346</v>
      </c>
      <c r="J31" s="124"/>
      <c r="K31" s="100">
        <v>1.052</v>
      </c>
      <c r="L31" s="237"/>
      <c r="M31" s="124"/>
      <c r="N31" s="124"/>
      <c r="O31" s="124">
        <v>71475</v>
      </c>
      <c r="P31" s="132"/>
      <c r="Q31" s="100">
        <f>O31/$O$10</f>
        <v>0.98894484876995881</v>
      </c>
      <c r="R31" s="171"/>
      <c r="S31" s="106"/>
      <c r="T31" s="196"/>
      <c r="U31" s="106"/>
    </row>
    <row r="32" spans="1:21" x14ac:dyDescent="0.25">
      <c r="A32" s="118"/>
      <c r="B32" s="118" t="s">
        <v>195</v>
      </c>
      <c r="C32" s="183"/>
      <c r="D32" s="117"/>
      <c r="E32" s="117"/>
      <c r="F32" s="117"/>
      <c r="G32" s="124"/>
      <c r="H32" s="124"/>
      <c r="I32" s="250">
        <v>5775</v>
      </c>
      <c r="J32" s="124"/>
      <c r="K32" s="179">
        <v>7.5999999999999998E-2</v>
      </c>
      <c r="L32" s="237"/>
      <c r="M32" s="124"/>
      <c r="N32" s="124"/>
      <c r="O32" s="124">
        <v>8332</v>
      </c>
      <c r="P32" s="132"/>
      <c r="Q32" s="179">
        <f>O32/$O$10</f>
        <v>0.11528350444143122</v>
      </c>
      <c r="R32" s="171"/>
      <c r="S32" s="106"/>
      <c r="T32" s="196"/>
      <c r="U32" s="106"/>
    </row>
    <row r="33" spans="1:21" x14ac:dyDescent="0.25">
      <c r="A33" s="118"/>
      <c r="B33" s="127"/>
      <c r="C33" s="186"/>
      <c r="D33" s="122"/>
      <c r="E33" s="122"/>
      <c r="F33" s="122"/>
      <c r="G33" s="127"/>
      <c r="H33" s="127"/>
      <c r="I33" s="152"/>
      <c r="J33" s="152"/>
      <c r="K33" s="146"/>
      <c r="L33" s="146"/>
      <c r="M33" s="127"/>
      <c r="N33" s="127"/>
      <c r="O33" s="152"/>
      <c r="P33" s="152"/>
      <c r="Q33" s="146"/>
      <c r="R33" s="168"/>
      <c r="S33" s="106"/>
      <c r="T33" s="106"/>
      <c r="U33" s="106"/>
    </row>
    <row r="34" spans="1:21" ht="15.75" customHeight="1" x14ac:dyDescent="0.25">
      <c r="A34" s="135" t="s">
        <v>209</v>
      </c>
      <c r="B34" s="229"/>
      <c r="C34" s="229"/>
      <c r="D34" s="229"/>
      <c r="E34" s="229"/>
      <c r="F34" s="229"/>
      <c r="G34" s="229"/>
      <c r="H34" s="124"/>
      <c r="I34" s="190"/>
      <c r="J34" s="190"/>
      <c r="K34" s="105"/>
      <c r="L34" s="105"/>
      <c r="M34" s="124"/>
      <c r="N34" s="124"/>
      <c r="O34" s="190"/>
      <c r="P34" s="132"/>
      <c r="Q34" s="105"/>
      <c r="R34" s="164"/>
      <c r="S34" s="106"/>
      <c r="T34" s="106"/>
      <c r="U34" s="106"/>
    </row>
    <row r="35" spans="1:21" x14ac:dyDescent="0.25">
      <c r="A35" s="118"/>
      <c r="B35" s="118"/>
      <c r="C35" s="118"/>
      <c r="D35" s="117"/>
      <c r="E35" s="117"/>
      <c r="F35" s="117"/>
      <c r="G35" s="124"/>
      <c r="H35" s="124"/>
      <c r="I35" s="153"/>
      <c r="J35" s="153"/>
      <c r="K35" s="105"/>
      <c r="L35" s="105"/>
      <c r="M35" s="124"/>
      <c r="N35" s="124"/>
      <c r="O35" s="153"/>
      <c r="P35" s="132"/>
      <c r="Q35" s="105"/>
      <c r="R35" s="105"/>
      <c r="S35" s="106"/>
      <c r="T35" s="106"/>
      <c r="U35" s="106"/>
    </row>
    <row r="36" spans="1:21" x14ac:dyDescent="0.25">
      <c r="A36" s="118"/>
      <c r="B36" s="118"/>
      <c r="C36" s="118"/>
      <c r="D36" s="117"/>
      <c r="E36" s="117"/>
      <c r="F36" s="117"/>
      <c r="G36" s="124"/>
      <c r="H36" s="124"/>
      <c r="I36" s="153"/>
      <c r="J36" s="153"/>
      <c r="K36" s="105"/>
      <c r="L36" s="105"/>
      <c r="M36" s="124"/>
      <c r="N36" s="124"/>
      <c r="O36" s="124"/>
      <c r="P36" s="132"/>
      <c r="Q36" s="105"/>
      <c r="R36" s="105"/>
      <c r="S36" s="106"/>
      <c r="T36" s="106"/>
      <c r="U36" s="106"/>
    </row>
    <row r="37" spans="1:21" x14ac:dyDescent="0.25">
      <c r="I37" s="191"/>
      <c r="J37" s="191"/>
      <c r="O37" s="222"/>
      <c r="S37" s="106"/>
      <c r="T37" s="106"/>
      <c r="U37" s="106"/>
    </row>
    <row r="38" spans="1:21" x14ac:dyDescent="0.25">
      <c r="I38" s="151"/>
      <c r="J38" s="151"/>
      <c r="K38" s="118"/>
      <c r="L38" s="118"/>
      <c r="S38" s="106"/>
      <c r="T38" s="106"/>
      <c r="U38" s="106"/>
    </row>
    <row r="39" spans="1:21" x14ac:dyDescent="0.25">
      <c r="I39" s="151"/>
      <c r="J39" s="151"/>
      <c r="K39" s="118"/>
      <c r="L39" s="118"/>
      <c r="S39" s="106"/>
      <c r="T39" s="106"/>
      <c r="U39" s="106"/>
    </row>
    <row r="40" spans="1:21" x14ac:dyDescent="0.25">
      <c r="A40" s="106" t="s">
        <v>7</v>
      </c>
      <c r="I40" s="225"/>
      <c r="J40" s="225"/>
      <c r="K40" s="106"/>
      <c r="L40" s="106"/>
      <c r="S40" s="106"/>
      <c r="T40" s="106"/>
      <c r="U40" s="106"/>
    </row>
    <row r="41" spans="1:21" x14ac:dyDescent="0.25">
      <c r="I41" s="225"/>
      <c r="J41" s="225"/>
      <c r="K41" s="106"/>
      <c r="L41" s="106"/>
    </row>
    <row r="42" spans="1:21" x14ac:dyDescent="0.25">
      <c r="I42" s="225"/>
      <c r="J42" s="225"/>
      <c r="K42" s="106"/>
      <c r="L42" s="106"/>
    </row>
    <row r="43" spans="1:21" x14ac:dyDescent="0.25">
      <c r="I43" s="225"/>
      <c r="J43" s="225"/>
      <c r="K43" s="106"/>
      <c r="L43" s="106"/>
    </row>
    <row r="44" spans="1:21" x14ac:dyDescent="0.25">
      <c r="I44" s="225"/>
      <c r="J44" s="225"/>
      <c r="K44" s="106"/>
      <c r="L44" s="106"/>
    </row>
  </sheetData>
  <mergeCells count="11">
    <mergeCell ref="A18:B18"/>
    <mergeCell ref="A20:B20"/>
    <mergeCell ref="G5:I5"/>
    <mergeCell ref="A2:U2"/>
    <mergeCell ref="A3:U3"/>
    <mergeCell ref="M5:O5"/>
    <mergeCell ref="A12:C12"/>
    <mergeCell ref="M6:O6"/>
    <mergeCell ref="M7:O7"/>
    <mergeCell ref="G6:I6"/>
    <mergeCell ref="G7:I7"/>
  </mergeCells>
  <phoneticPr fontId="32" type="noConversion"/>
  <pageMargins left="0.75" right="0.75" top="1" bottom="1" header="0.4921259845" footer="0.4921259845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opLeftCell="E1"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3.28515625" style="106" customWidth="1"/>
    <col min="8" max="8" width="11.28515625" style="106" hidden="1" customWidth="1"/>
    <col min="9" max="9" width="3.7109375" style="107" customWidth="1"/>
    <col min="10" max="10" width="9.8554687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546875" style="107" customWidth="1"/>
    <col min="16" max="16" width="3.140625" style="107" customWidth="1"/>
    <col min="17" max="17" width="11.5703125" style="107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546875" style="108" customWidth="1"/>
    <col min="26" max="26" width="1.7109375" style="108" customWidth="1"/>
    <col min="27" max="27" width="15.7109375" style="108" customWidth="1"/>
    <col min="28" max="28" width="6" style="154" customWidth="1"/>
    <col min="29" max="29" width="9" style="109" customWidth="1"/>
    <col min="30" max="30" width="3.5703125" style="109" customWidth="1"/>
    <col min="31" max="31" width="8.28515625" style="109" customWidth="1"/>
    <col min="32" max="32" width="7.42578125" style="109" customWidth="1"/>
    <col min="33" max="33" width="3.5703125" style="109" customWidth="1"/>
    <col min="34" max="16384" width="11.42578125" style="106"/>
  </cols>
  <sheetData>
    <row r="1" spans="1:35" ht="15" customHeight="1" x14ac:dyDescent="0.25"/>
    <row r="2" spans="1:35" x14ac:dyDescent="0.25">
      <c r="A2" s="259" t="s">
        <v>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</row>
    <row r="3" spans="1:35" x14ac:dyDescent="0.25">
      <c r="A3" s="259" t="s">
        <v>170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60" t="s">
        <v>171</v>
      </c>
      <c r="K5" s="260"/>
      <c r="L5" s="260"/>
      <c r="M5" s="105"/>
      <c r="N5" s="117"/>
      <c r="O5" s="260" t="s">
        <v>174</v>
      </c>
      <c r="P5" s="260"/>
      <c r="Q5" s="260"/>
      <c r="R5" s="105"/>
      <c r="S5" s="117"/>
      <c r="T5" s="260" t="s">
        <v>164</v>
      </c>
      <c r="U5" s="260"/>
      <c r="V5" s="260"/>
      <c r="W5" s="105"/>
      <c r="X5" s="118"/>
      <c r="Y5" s="260" t="s">
        <v>151</v>
      </c>
      <c r="Z5" s="260"/>
      <c r="AA5" s="260"/>
      <c r="AB5" s="155"/>
      <c r="AC5" s="105"/>
      <c r="AD5" s="105"/>
      <c r="AE5" s="105"/>
      <c r="AF5" s="105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61" t="s">
        <v>172</v>
      </c>
      <c r="K6" s="261"/>
      <c r="L6" s="261"/>
      <c r="M6" s="121"/>
      <c r="N6" s="120"/>
      <c r="O6" s="261" t="s">
        <v>173</v>
      </c>
      <c r="P6" s="261"/>
      <c r="Q6" s="261"/>
      <c r="R6" s="121"/>
      <c r="S6" s="120"/>
      <c r="T6" s="261" t="s">
        <v>175</v>
      </c>
      <c r="U6" s="261"/>
      <c r="V6" s="261"/>
      <c r="W6" s="121"/>
      <c r="X6" s="119"/>
      <c r="Y6" s="261" t="s">
        <v>176</v>
      </c>
      <c r="Z6" s="261"/>
      <c r="AA6" s="261"/>
      <c r="AB6" s="156"/>
      <c r="AC6" s="121"/>
      <c r="AD6" s="121"/>
      <c r="AE6" s="121"/>
      <c r="AF6" s="121"/>
      <c r="AG6" s="166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64" t="s">
        <v>103</v>
      </c>
      <c r="K7" s="264"/>
      <c r="L7" s="264"/>
      <c r="M7" s="113"/>
      <c r="N7" s="122"/>
      <c r="O7" s="264" t="s">
        <v>103</v>
      </c>
      <c r="P7" s="264"/>
      <c r="Q7" s="264"/>
      <c r="R7" s="113"/>
      <c r="S7" s="122"/>
      <c r="T7" s="264" t="s">
        <v>103</v>
      </c>
      <c r="U7" s="264"/>
      <c r="V7" s="264"/>
      <c r="W7" s="113"/>
      <c r="X7" s="111"/>
      <c r="Y7" s="264" t="s">
        <v>103</v>
      </c>
      <c r="Z7" s="264"/>
      <c r="AA7" s="264"/>
      <c r="AB7" s="123"/>
      <c r="AC7" s="113"/>
      <c r="AD7" s="105"/>
      <c r="AE7" s="105"/>
      <c r="AF7" s="105"/>
      <c r="AG7" s="109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5" ht="15" hidden="1" customHeight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5" ht="15.75" customHeight="1" x14ac:dyDescent="0.25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5" x14ac:dyDescent="0.2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5" s="198" customFormat="1" ht="33" customHeight="1" x14ac:dyDescent="0.25">
      <c r="A44" s="267" t="s">
        <v>112</v>
      </c>
      <c r="B44" s="267"/>
      <c r="C44" s="267"/>
      <c r="D44" s="267"/>
      <c r="E44" s="267"/>
      <c r="F44" s="267"/>
      <c r="G44" s="267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5" ht="15.75" customHeight="1" x14ac:dyDescent="0.25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:32" x14ac:dyDescent="0.25">
      <c r="L51" s="222"/>
      <c r="Q51" s="222"/>
      <c r="V51" s="222"/>
      <c r="AA51" s="222"/>
    </row>
    <row r="52" spans="1:32" x14ac:dyDescent="0.25">
      <c r="L52" s="230"/>
      <c r="V52" s="151"/>
      <c r="W52" s="118"/>
      <c r="X52" s="118"/>
    </row>
    <row r="53" spans="1:32" x14ac:dyDescent="0.25">
      <c r="L53" s="230"/>
      <c r="V53" s="151"/>
      <c r="W53" s="118"/>
      <c r="X53" s="118"/>
    </row>
    <row r="54" spans="1:32" x14ac:dyDescent="0.25">
      <c r="A54" s="106" t="s">
        <v>7</v>
      </c>
      <c r="V54" s="225"/>
      <c r="W54" s="106"/>
    </row>
    <row r="55" spans="1:32" x14ac:dyDescent="0.25">
      <c r="V55" s="225"/>
      <c r="W55" s="106"/>
    </row>
    <row r="56" spans="1:32" x14ac:dyDescent="0.25">
      <c r="V56" s="225"/>
      <c r="W56" s="106"/>
    </row>
    <row r="57" spans="1:32" x14ac:dyDescent="0.25">
      <c r="V57" s="225"/>
      <c r="W57" s="106"/>
    </row>
    <row r="58" spans="1:32" x14ac:dyDescent="0.25">
      <c r="V58" s="225"/>
      <c r="W58" s="106"/>
    </row>
  </sheetData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honeticPr fontId="0" type="noConversion"/>
  <pageMargins left="0.33" right="0.35" top="1" bottom="1" header="0.4921259845" footer="0.492125984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515625" style="107" bestFit="1" customWidth="1"/>
    <col min="13" max="13" width="8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578125" style="107" bestFit="1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" style="109" bestFit="1" customWidth="1"/>
    <col min="24" max="24" width="3.140625" style="106" customWidth="1"/>
    <col min="25" max="25" width="3" style="108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1" width="3.5703125" style="109" customWidth="1"/>
    <col min="32" max="32" width="8.28515625" style="109" customWidth="1"/>
    <col min="33" max="33" width="7.42578125" style="109" customWidth="1"/>
    <col min="34" max="34" width="3.5703125" style="109" customWidth="1"/>
    <col min="35" max="16384" width="11.42578125" style="106"/>
  </cols>
  <sheetData>
    <row r="1" spans="1:36" ht="15" customHeight="1" x14ac:dyDescent="0.25"/>
    <row r="2" spans="1:36" x14ac:dyDescent="0.25">
      <c r="A2" s="259" t="s">
        <v>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</row>
    <row r="3" spans="1:36" x14ac:dyDescent="0.25">
      <c r="A3" s="268" t="s">
        <v>181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60" t="s">
        <v>177</v>
      </c>
      <c r="K5" s="260"/>
      <c r="L5" s="260"/>
      <c r="M5" s="105"/>
      <c r="N5" s="117"/>
      <c r="O5" s="260" t="s">
        <v>179</v>
      </c>
      <c r="P5" s="260"/>
      <c r="Q5" s="260"/>
      <c r="R5" s="105"/>
      <c r="S5" s="117"/>
      <c r="T5" s="260" t="s">
        <v>165</v>
      </c>
      <c r="U5" s="260"/>
      <c r="V5" s="260"/>
      <c r="W5" s="105"/>
      <c r="X5" s="118"/>
      <c r="Y5" s="161"/>
      <c r="Z5" s="260" t="s">
        <v>152</v>
      </c>
      <c r="AA5" s="260"/>
      <c r="AB5" s="260"/>
      <c r="AC5" s="155"/>
      <c r="AD5" s="105"/>
      <c r="AE5" s="105"/>
      <c r="AF5" s="105"/>
      <c r="AG5" s="105"/>
      <c r="AH5" s="105"/>
    </row>
    <row r="6" spans="1:36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61" t="s">
        <v>178</v>
      </c>
      <c r="K6" s="261"/>
      <c r="L6" s="261"/>
      <c r="M6" s="121"/>
      <c r="N6" s="120"/>
      <c r="O6" s="261" t="s">
        <v>180</v>
      </c>
      <c r="P6" s="261"/>
      <c r="Q6" s="261"/>
      <c r="R6" s="121"/>
      <c r="S6" s="120"/>
      <c r="T6" s="261" t="s">
        <v>182</v>
      </c>
      <c r="U6" s="261"/>
      <c r="V6" s="261"/>
      <c r="W6" s="121"/>
      <c r="X6" s="119"/>
      <c r="Y6" s="162"/>
      <c r="Z6" s="261" t="s">
        <v>183</v>
      </c>
      <c r="AA6" s="261"/>
      <c r="AB6" s="261"/>
      <c r="AC6" s="156"/>
      <c r="AD6" s="121"/>
      <c r="AE6" s="121"/>
      <c r="AF6" s="121"/>
      <c r="AG6" s="121"/>
      <c r="AH6" s="12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64" t="str">
        <f>"€ '000"</f>
        <v>€ '000</v>
      </c>
      <c r="K7" s="264"/>
      <c r="L7" s="264"/>
      <c r="M7" s="113"/>
      <c r="N7" s="122"/>
      <c r="O7" s="264" t="str">
        <f>"€ '000"</f>
        <v>€ '000</v>
      </c>
      <c r="P7" s="264"/>
      <c r="Q7" s="264"/>
      <c r="R7" s="113"/>
      <c r="S7" s="122"/>
      <c r="T7" s="264" t="str">
        <f>"€ '000"</f>
        <v>€ '000</v>
      </c>
      <c r="U7" s="264"/>
      <c r="V7" s="264"/>
      <c r="W7" s="113"/>
      <c r="X7" s="111"/>
      <c r="Y7" s="123"/>
      <c r="Z7" s="264" t="str">
        <f>"€ '000"</f>
        <v>€ '000</v>
      </c>
      <c r="AA7" s="264"/>
      <c r="AB7" s="264"/>
      <c r="AC7" s="123"/>
      <c r="AD7" s="113"/>
      <c r="AE7" s="105"/>
      <c r="AF7" s="105"/>
      <c r="AG7" s="105"/>
      <c r="AH7" s="10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6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6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6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6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6" x14ac:dyDescent="0.2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x14ac:dyDescent="0.2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x14ac:dyDescent="0.2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6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6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6" ht="18" customHeight="1" x14ac:dyDescent="0.25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x14ac:dyDescent="0.2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x14ac:dyDescent="0.2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x14ac:dyDescent="0.2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6" x14ac:dyDescent="0.2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6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6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6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6" x14ac:dyDescent="0.2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6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6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6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6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6" x14ac:dyDescent="0.2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6" x14ac:dyDescent="0.2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6" s="198" customFormat="1" ht="33" customHeight="1" x14ac:dyDescent="0.25">
      <c r="A44" s="267" t="s">
        <v>119</v>
      </c>
      <c r="B44" s="267"/>
      <c r="C44" s="267"/>
      <c r="D44" s="267"/>
      <c r="E44" s="267"/>
      <c r="F44" s="267"/>
      <c r="G44" s="267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6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6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6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6" ht="15.75" customHeight="1" x14ac:dyDescent="0.25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spans="1:34" x14ac:dyDescent="0.25">
      <c r="A54" s="106" t="s">
        <v>7</v>
      </c>
    </row>
  </sheetData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honeticPr fontId="0" type="noConversion"/>
  <pageMargins left="0.75" right="0.75" top="1" bottom="1" header="0.4921259845" footer="0.4921259845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J54"/>
  <sheetViews>
    <sheetView zoomScale="65" workbookViewId="0">
      <selection activeCell="R33" sqref="R3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7.28515625" style="106" customWidth="1"/>
    <col min="13" max="13" width="9.42578125" style="106" customWidth="1"/>
    <col min="14" max="14" width="1.5703125" style="106" customWidth="1"/>
    <col min="15" max="15" width="12" style="106" bestFit="1" customWidth="1"/>
    <col min="16" max="16" width="5.140625" style="106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3.140625" style="106" customWidth="1"/>
    <col min="21" max="21" width="9.85546875" style="108" customWidth="1"/>
    <col min="22" max="22" width="1.7109375" style="108" customWidth="1"/>
    <col min="23" max="23" width="11.85546875" style="108" bestFit="1" customWidth="1"/>
    <col min="24" max="24" width="11" style="154" customWidth="1"/>
    <col min="25" max="25" width="10.7109375" style="109" bestFit="1" customWidth="1"/>
    <col min="26" max="26" width="3.42578125" style="106" customWidth="1"/>
    <col min="27" max="27" width="12.7109375" style="106" bestFit="1" customWidth="1"/>
    <col min="28" max="28" width="3.85546875" style="106" customWidth="1"/>
    <col min="29" max="29" width="11.285156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2.7109375" style="106" bestFit="1" customWidth="1"/>
    <col min="36" max="16384" width="11.42578125" style="106"/>
  </cols>
  <sheetData>
    <row r="1" spans="1:36" ht="15" customHeight="1" x14ac:dyDescent="0.25"/>
    <row r="2" spans="1:36" x14ac:dyDescent="0.25">
      <c r="A2" s="259" t="s">
        <v>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36" x14ac:dyDescent="0.25">
      <c r="A3" s="259" t="s">
        <v>134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60" t="s">
        <v>144</v>
      </c>
      <c r="J5" s="260"/>
      <c r="K5" s="260"/>
      <c r="L5" s="115"/>
      <c r="M5" s="260" t="s">
        <v>145</v>
      </c>
      <c r="N5" s="260"/>
      <c r="O5" s="260"/>
      <c r="P5" s="115"/>
      <c r="Q5" s="260" t="s">
        <v>146</v>
      </c>
      <c r="R5" s="260"/>
      <c r="S5" s="260"/>
      <c r="T5" s="118"/>
      <c r="U5" s="260" t="s">
        <v>147</v>
      </c>
      <c r="V5" s="260"/>
      <c r="W5" s="260"/>
      <c r="X5" s="155"/>
      <c r="Y5" s="260" t="s">
        <v>148</v>
      </c>
      <c r="Z5" s="260"/>
      <c r="AA5" s="260"/>
      <c r="AC5" s="260" t="s">
        <v>149</v>
      </c>
      <c r="AD5" s="260"/>
      <c r="AE5" s="260"/>
      <c r="AG5" s="260" t="s">
        <v>150</v>
      </c>
      <c r="AH5" s="260"/>
      <c r="AI5" s="260"/>
    </row>
    <row r="6" spans="1:36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61"/>
      <c r="J6" s="261"/>
      <c r="K6" s="261"/>
      <c r="L6" s="210"/>
      <c r="M6" s="261"/>
      <c r="N6" s="261"/>
      <c r="O6" s="261"/>
      <c r="P6" s="210"/>
      <c r="Q6" s="261"/>
      <c r="R6" s="261"/>
      <c r="S6" s="261"/>
      <c r="T6" s="119"/>
      <c r="U6" s="261"/>
      <c r="V6" s="261"/>
      <c r="W6" s="261"/>
      <c r="X6" s="156"/>
      <c r="Y6" s="261"/>
      <c r="Z6" s="261"/>
      <c r="AA6" s="261"/>
      <c r="AC6" s="261"/>
      <c r="AD6" s="261"/>
      <c r="AE6" s="261"/>
      <c r="AG6" s="261"/>
      <c r="AH6" s="261"/>
      <c r="AI6" s="26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264" t="s">
        <v>103</v>
      </c>
      <c r="J7" s="264"/>
      <c r="K7" s="264"/>
      <c r="L7" s="111"/>
      <c r="M7" s="264" t="s">
        <v>103</v>
      </c>
      <c r="N7" s="264"/>
      <c r="O7" s="264"/>
      <c r="P7" s="111"/>
      <c r="Q7" s="264" t="s">
        <v>103</v>
      </c>
      <c r="R7" s="264"/>
      <c r="S7" s="264"/>
      <c r="T7" s="111"/>
      <c r="U7" s="264" t="s">
        <v>103</v>
      </c>
      <c r="V7" s="264"/>
      <c r="W7" s="264"/>
      <c r="X7" s="123"/>
      <c r="Y7" s="264" t="s">
        <v>103</v>
      </c>
      <c r="Z7" s="264"/>
      <c r="AA7" s="264"/>
      <c r="AC7" s="264" t="s">
        <v>103</v>
      </c>
      <c r="AD7" s="264"/>
      <c r="AE7" s="264"/>
      <c r="AG7" s="264" t="s">
        <v>103</v>
      </c>
      <c r="AH7" s="264"/>
      <c r="AI7" s="264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t="shared" ref="O16:O21" si="0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t="shared" ref="W16:W21" si="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t="shared" ref="AE16:AE21" si="2">+AI16-AA16</f>
        <v>-36116</v>
      </c>
      <c r="AG16" s="124"/>
      <c r="AH16" s="124"/>
      <c r="AI16" s="215">
        <v>-141788</v>
      </c>
      <c r="AJ16" s="227"/>
    </row>
    <row r="17" spans="1:36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6" ht="15" customHeight="1" x14ac:dyDescent="0.25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6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6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6" ht="15" customHeight="1" x14ac:dyDescent="0.25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6" ht="15" customHeight="1" x14ac:dyDescent="0.25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 x14ac:dyDescent="0.25">
      <c r="A44" s="267" t="s">
        <v>112</v>
      </c>
      <c r="B44" s="267"/>
      <c r="C44" s="267"/>
      <c r="D44" s="267"/>
      <c r="E44" s="267"/>
      <c r="F44" s="267"/>
      <c r="G44" s="267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0.14252927790454289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0.54311591355454236</v>
      </c>
      <c r="AG46" s="144"/>
      <c r="AH46" s="144"/>
      <c r="AI46" s="221">
        <f>+AI41/81309610*1000</f>
        <v>0.66471847546679907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spans="1:24" x14ac:dyDescent="0.25">
      <c r="S51" s="191"/>
    </row>
    <row r="53" spans="1:24" x14ac:dyDescent="0.25">
      <c r="S53" s="223"/>
    </row>
    <row r="54" spans="1:24" x14ac:dyDescent="0.25">
      <c r="A54" s="106" t="s">
        <v>7</v>
      </c>
      <c r="S54" s="224"/>
      <c r="T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58"/>
  <sheetViews>
    <sheetView topLeftCell="A2" zoomScale="75" zoomScaleNormal="75" workbookViewId="0">
      <selection activeCell="Y41" sqref="Y41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3.85546875" style="48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21" width="3.8554687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578125" style="48"/>
  </cols>
  <sheetData>
    <row r="1" spans="1:26" ht="15" hidden="1" customHeight="1" x14ac:dyDescent="0.25"/>
    <row r="2" spans="1:26" x14ac:dyDescent="0.25">
      <c r="A2" s="272" t="s">
        <v>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6" x14ac:dyDescent="0.25">
      <c r="A3" s="272" t="s">
        <v>95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6" x14ac:dyDescent="0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V4" s="48"/>
    </row>
    <row r="5" spans="1:26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6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6" ht="20.25" customHeight="1" x14ac:dyDescent="0.25">
      <c r="A7" s="57"/>
      <c r="B7" s="58"/>
      <c r="C7" s="58"/>
      <c r="D7" s="59"/>
      <c r="E7" s="58"/>
      <c r="F7" s="58"/>
      <c r="G7" s="58"/>
      <c r="H7" s="270" t="s">
        <v>93</v>
      </c>
      <c r="I7" s="270"/>
      <c r="J7" s="270"/>
      <c r="L7" s="62"/>
      <c r="N7" s="270" t="s">
        <v>97</v>
      </c>
      <c r="O7" s="270"/>
      <c r="P7" s="270"/>
      <c r="R7" s="270" t="s">
        <v>47</v>
      </c>
      <c r="S7" s="270"/>
      <c r="T7" s="270"/>
      <c r="V7" s="62"/>
    </row>
    <row r="8" spans="1:26" ht="15.75" x14ac:dyDescent="0.25">
      <c r="H8" s="271"/>
      <c r="I8" s="271"/>
      <c r="J8" s="271"/>
      <c r="L8" s="63"/>
      <c r="N8" s="271"/>
      <c r="O8" s="271"/>
      <c r="P8" s="271"/>
      <c r="R8" s="271"/>
      <c r="S8" s="271"/>
      <c r="T8" s="271"/>
      <c r="V8" s="63"/>
      <c r="X8" s="48" t="s">
        <v>81</v>
      </c>
    </row>
    <row r="9" spans="1:26" ht="15.75" x14ac:dyDescent="0.25">
      <c r="H9" s="269"/>
      <c r="I9" s="269"/>
      <c r="J9" s="269"/>
      <c r="L9" s="65" t="s">
        <v>25</v>
      </c>
      <c r="N9" s="269"/>
      <c r="O9" s="269"/>
      <c r="P9" s="269"/>
      <c r="R9" s="269"/>
      <c r="S9" s="269"/>
      <c r="T9" s="269"/>
      <c r="V9" s="65" t="s">
        <v>25</v>
      </c>
    </row>
    <row r="10" spans="1:26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1:26" ht="10.5" customHeight="1" x14ac:dyDescent="0.25">
      <c r="H11" s="49"/>
      <c r="J11" s="49"/>
      <c r="L11" s="51"/>
      <c r="N11" s="49"/>
      <c r="O11" s="54"/>
      <c r="P11" s="49"/>
      <c r="R11" s="49"/>
      <c r="T11" s="49"/>
      <c r="V11" s="51"/>
    </row>
    <row r="12" spans="1:26" ht="15" hidden="1" customHeight="1" x14ac:dyDescent="0.25">
      <c r="H12" s="49"/>
      <c r="J12" s="49"/>
      <c r="L12" s="51"/>
      <c r="N12" s="49"/>
      <c r="O12" s="54"/>
      <c r="P12" s="49"/>
      <c r="R12" s="49"/>
      <c r="T12" s="49"/>
      <c r="V12" s="51"/>
    </row>
    <row r="13" spans="1:26" x14ac:dyDescent="0.2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0.97929781296644824</v>
      </c>
      <c r="Z13" s="54"/>
    </row>
    <row r="14" spans="1:26" x14ac:dyDescent="0.2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0.63933243712908616</v>
      </c>
      <c r="X14" s="52">
        <f>+(T14/J14)-1</f>
        <v>0.95243816962050665</v>
      </c>
      <c r="Z14" s="54"/>
    </row>
    <row r="15" spans="1:26" ht="6" customHeight="1" x14ac:dyDescent="0.25">
      <c r="N15" s="54"/>
      <c r="O15" s="54"/>
      <c r="P15" s="54"/>
      <c r="Z15" s="54"/>
    </row>
    <row r="16" spans="1:26" x14ac:dyDescent="0.2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0.36066756287091378</v>
      </c>
      <c r="X16" s="52">
        <f>+(T16/J16)-1</f>
        <v>1.0287716709701216</v>
      </c>
      <c r="Z16" s="54"/>
    </row>
    <row r="17" spans="1:26" ht="7.5" customHeight="1" x14ac:dyDescent="0.25">
      <c r="N17" s="54"/>
      <c r="O17" s="54"/>
      <c r="P17" s="54"/>
      <c r="Z17" s="54"/>
    </row>
    <row r="18" spans="1:26" x14ac:dyDescent="0.2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0.89040923926688431</v>
      </c>
      <c r="Z18" s="54"/>
    </row>
    <row r="19" spans="1:26" x14ac:dyDescent="0.25">
      <c r="A19" s="48" t="s">
        <v>26</v>
      </c>
      <c r="J19" s="54">
        <f>-1325</f>
        <v>-1325</v>
      </c>
      <c r="K19" s="68"/>
      <c r="L19" s="67">
        <f>-J19/J$13</f>
        <v>2.8662902632660567E-2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3.4897319037782662E-2</v>
      </c>
      <c r="X19" s="52">
        <f>+(T19/J19)-1</f>
        <v>1.4098113207547169</v>
      </c>
      <c r="Z19" s="54"/>
    </row>
    <row r="20" spans="1:26" x14ac:dyDescent="0.2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1:26" x14ac:dyDescent="0.2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0.90671099106586328</v>
      </c>
      <c r="Z21" s="54"/>
    </row>
    <row r="22" spans="1:26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x14ac:dyDescent="0.25">
      <c r="A23" s="48" t="s">
        <v>92</v>
      </c>
      <c r="H23" s="53"/>
      <c r="I23" s="53"/>
      <c r="J23" s="54">
        <v>-58</v>
      </c>
      <c r="K23" s="68"/>
      <c r="L23" s="67">
        <f>-J23/J$13</f>
        <v>1.2546780020334437E-3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1.2896597702656918E-3</v>
      </c>
      <c r="X23" s="52">
        <f>+(T23/J23)-1</f>
        <v>1.0344827586206895</v>
      </c>
      <c r="Z23" s="54"/>
    </row>
    <row r="24" spans="1:26" x14ac:dyDescent="0.25">
      <c r="A24" s="48" t="s">
        <v>83</v>
      </c>
      <c r="H24" s="53"/>
      <c r="I24" s="53"/>
      <c r="J24" s="54">
        <f>113</f>
        <v>113</v>
      </c>
      <c r="K24" s="68"/>
      <c r="L24" s="67">
        <f>-J24/J$13</f>
        <v>-2.4444588660306747E-3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-3.1367148649682503E-3</v>
      </c>
      <c r="X24" s="52">
        <f>+(T24/J24)-1</f>
        <v>1.5398230088495577</v>
      </c>
      <c r="Z24" s="54"/>
    </row>
    <row r="25" spans="1:26" x14ac:dyDescent="0.25">
      <c r="A25" s="48" t="s">
        <v>82</v>
      </c>
      <c r="H25" s="53"/>
      <c r="J25" s="86">
        <v>-962</v>
      </c>
      <c r="K25" s="68"/>
      <c r="L25" s="67">
        <f>-J25/J$13</f>
        <v>2.0810348930278843E-2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3.0929975846202607E-3</v>
      </c>
      <c r="X25" s="52">
        <f>+(T25/J25)-1</f>
        <v>-0.70582120582120589</v>
      </c>
      <c r="Z25" s="53"/>
    </row>
    <row r="26" spans="1:26" ht="6.75" customHeight="1" x14ac:dyDescent="0.25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x14ac:dyDescent="0.2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-2.7148636078482273E-2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-5.9641299714744744E-2</v>
      </c>
      <c r="X27" s="52">
        <f>+(T27/J27)-1</f>
        <v>3.3482071713147414</v>
      </c>
      <c r="Z27" s="53"/>
    </row>
    <row r="28" spans="1:26" ht="9.75" customHeight="1" x14ac:dyDescent="0.25">
      <c r="I28" s="68"/>
      <c r="L28" s="67"/>
      <c r="N28" s="54"/>
      <c r="O28" s="68"/>
      <c r="P28" s="54"/>
      <c r="S28" s="68"/>
      <c r="V28" s="67"/>
      <c r="Z28" s="53"/>
    </row>
    <row r="29" spans="1:26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1:26" ht="15" hidden="1" customHeight="1" x14ac:dyDescent="0.25">
      <c r="C30" s="48" t="s">
        <v>7</v>
      </c>
      <c r="I30" s="53"/>
      <c r="N30" s="54"/>
      <c r="O30" s="53"/>
      <c r="P30" s="54"/>
      <c r="S30" s="53"/>
      <c r="Z30" s="53"/>
    </row>
    <row r="31" spans="1:26" ht="15" hidden="1" customHeight="1" x14ac:dyDescent="0.25">
      <c r="B31" s="48" t="s">
        <v>40</v>
      </c>
      <c r="J31" s="54">
        <f>+J27+J29</f>
        <v>1255</v>
      </c>
      <c r="L31" s="67">
        <f>J31/J$13</f>
        <v>2.7148636078482273E-2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5.9641299714744744E-2</v>
      </c>
      <c r="Z31" s="53"/>
    </row>
    <row r="32" spans="1:26" ht="15" hidden="1" customHeight="1" x14ac:dyDescent="0.25">
      <c r="N32" s="54"/>
      <c r="O32" s="54"/>
      <c r="P32" s="54"/>
      <c r="Z32" s="53"/>
    </row>
    <row r="33" spans="1:26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x14ac:dyDescent="0.25">
      <c r="A34" s="48" t="s">
        <v>90</v>
      </c>
      <c r="J34" s="54">
        <f>-816</f>
        <v>-816</v>
      </c>
      <c r="L34" s="67">
        <f>-J34/J$13</f>
        <v>1.7652021545849828E-2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1.7836650381979739E-2</v>
      </c>
      <c r="X34" s="52">
        <f>+(T34/J34)-1</f>
        <v>1</v>
      </c>
      <c r="Z34" s="53"/>
    </row>
    <row r="35" spans="1:26" x14ac:dyDescent="0.2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1:26" ht="6.75" customHeight="1" x14ac:dyDescent="0.25">
      <c r="H36" s="53"/>
      <c r="L36" s="67"/>
      <c r="N36" s="53"/>
      <c r="O36" s="54"/>
      <c r="P36" s="54"/>
      <c r="R36" s="53"/>
      <c r="V36" s="67"/>
      <c r="Z36" s="53"/>
    </row>
    <row r="37" spans="1:26" ht="6" customHeight="1" x14ac:dyDescent="0.25">
      <c r="B37" s="69"/>
      <c r="N37" s="54"/>
      <c r="O37" s="54"/>
      <c r="P37" s="54"/>
      <c r="Z37" s="53"/>
    </row>
    <row r="38" spans="1:26" x14ac:dyDescent="0.25">
      <c r="B38" s="48" t="s">
        <v>9</v>
      </c>
      <c r="J38" s="54">
        <f>+J31+J34+J35+J33</f>
        <v>439</v>
      </c>
      <c r="L38" s="67">
        <f>-J38/J$13</f>
        <v>-9.4966145326324438E-3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-4.1804649332765009E-2</v>
      </c>
      <c r="X38" s="52">
        <f>+(T38/J38)-1</f>
        <v>7.7129840546697039</v>
      </c>
      <c r="Z38" s="53"/>
    </row>
    <row r="39" spans="1:26" ht="8.25" customHeight="1" x14ac:dyDescent="0.25">
      <c r="A39" s="64" t="s">
        <v>7</v>
      </c>
      <c r="N39" s="54"/>
      <c r="O39" s="54"/>
      <c r="P39" s="54"/>
      <c r="Z39" s="53"/>
    </row>
    <row r="40" spans="1:26" x14ac:dyDescent="0.25">
      <c r="N40" s="54"/>
      <c r="O40" s="54"/>
      <c r="P40" s="54"/>
      <c r="Z40" s="53"/>
    </row>
    <row r="41" spans="1:26" x14ac:dyDescent="0.25">
      <c r="A41" s="48" t="s">
        <v>85</v>
      </c>
      <c r="J41" s="54">
        <v>-271</v>
      </c>
      <c r="L41" s="67">
        <f>J41/J$13</f>
        <v>-5.8623748026045384E-3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-1.221897985726308E-2</v>
      </c>
      <c r="X41" s="52">
        <f>+(T41/J41)-1</f>
        <v>3.1254612546125458</v>
      </c>
      <c r="Z41" s="53"/>
    </row>
    <row r="42" spans="1:26" x14ac:dyDescent="0.2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:26" ht="10.5" customHeight="1" x14ac:dyDescent="0.25">
      <c r="L43" s="67"/>
      <c r="N43" s="54"/>
      <c r="O43" s="54"/>
      <c r="P43" s="54"/>
      <c r="V43" s="67"/>
      <c r="Z43" s="53"/>
    </row>
    <row r="44" spans="1:26" ht="15.75" thickBot="1" x14ac:dyDescent="0.3">
      <c r="B44" s="48" t="s">
        <v>88</v>
      </c>
      <c r="H44" s="53"/>
      <c r="I44" s="53"/>
      <c r="J44" s="85">
        <f>+J38+J41+J42</f>
        <v>168</v>
      </c>
      <c r="L44" s="67">
        <f>-J44/J$13</f>
        <v>-3.6342397300279058E-3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-2.9585669475501928E-2</v>
      </c>
      <c r="X44" s="52">
        <f>+(T44/J44)-1</f>
        <v>15.113095238095237</v>
      </c>
      <c r="Z44" s="53"/>
    </row>
    <row r="45" spans="1:26" ht="15.75" thickTop="1" x14ac:dyDescent="0.25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6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6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6" ht="15.75" thickBot="1" x14ac:dyDescent="0.3">
      <c r="B48" s="48" t="s">
        <v>11</v>
      </c>
      <c r="H48" s="71"/>
      <c r="I48" s="53"/>
      <c r="J48" s="72">
        <f>+J44/J55*1000</f>
        <v>8.5568905889483685E-3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0.13787799300168591</v>
      </c>
      <c r="V48" s="67"/>
      <c r="X48" s="52">
        <f>+(T48/J48)-1</f>
        <v>15.113095238095237</v>
      </c>
    </row>
    <row r="49" spans="1:22" ht="9.75" customHeight="1" thickTop="1" x14ac:dyDescent="0.25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2" ht="15.75" thickBot="1" x14ac:dyDescent="0.3">
      <c r="B50" s="48" t="s">
        <v>12</v>
      </c>
      <c r="H50" s="71"/>
      <c r="I50" s="53"/>
      <c r="J50" s="79">
        <f>+J44/J57*1000</f>
        <v>8.5568905889483685E-3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0.13787799300168591</v>
      </c>
      <c r="V50" s="67"/>
    </row>
    <row r="51" spans="1:22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2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1:22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2" ht="15.75" thickBot="1" x14ac:dyDescent="0.3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1:22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2" ht="15.75" thickBot="1" x14ac:dyDescent="0.3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1:22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honeticPr fontId="0" type="noConversion"/>
  <pageMargins left="0.75" right="0.75" top="1" bottom="1" header="0.4921259845" footer="0.4921259845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8"/>
  <sheetViews>
    <sheetView topLeftCell="A2" zoomScale="75" zoomScaleNormal="75" workbookViewId="0">
      <selection activeCell="N10" sqref="N10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5.28515625" style="48" bestFit="1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8.4257812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16384" width="11.42578125" style="48"/>
  </cols>
  <sheetData>
    <row r="1" spans="1:21" ht="15" hidden="1" customHeight="1" x14ac:dyDescent="0.25"/>
    <row r="2" spans="1:21" x14ac:dyDescent="0.25">
      <c r="A2" s="272" t="s">
        <v>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3" spans="1:21" x14ac:dyDescent="0.25">
      <c r="A3" s="272" t="s">
        <v>95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1" x14ac:dyDescent="0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48"/>
      <c r="S4" s="48"/>
      <c r="T4" s="48"/>
    </row>
    <row r="5" spans="1:21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1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1" ht="20.25" customHeight="1" x14ac:dyDescent="0.25">
      <c r="A7" s="57"/>
      <c r="B7" s="58"/>
      <c r="C7" s="58"/>
      <c r="D7" s="59"/>
      <c r="E7" s="58"/>
      <c r="F7" s="58"/>
      <c r="G7" s="58"/>
      <c r="H7" s="270" t="s">
        <v>94</v>
      </c>
      <c r="I7" s="270"/>
      <c r="J7" s="270"/>
      <c r="L7" s="62"/>
      <c r="N7" s="270" t="s">
        <v>98</v>
      </c>
      <c r="O7" s="270"/>
      <c r="P7" s="270"/>
      <c r="R7" s="270" t="s">
        <v>47</v>
      </c>
      <c r="S7" s="270"/>
      <c r="T7" s="270"/>
    </row>
    <row r="8" spans="1:21" ht="15.75" x14ac:dyDescent="0.25">
      <c r="H8" s="271"/>
      <c r="I8" s="271"/>
      <c r="J8" s="271"/>
      <c r="L8" s="63"/>
      <c r="N8" s="271"/>
      <c r="O8" s="271"/>
      <c r="P8" s="271"/>
      <c r="R8" s="271"/>
      <c r="S8" s="271"/>
      <c r="T8" s="271"/>
    </row>
    <row r="9" spans="1:21" ht="15.75" x14ac:dyDescent="0.25">
      <c r="H9" s="269"/>
      <c r="I9" s="269"/>
      <c r="J9" s="269"/>
      <c r="L9" s="65" t="s">
        <v>25</v>
      </c>
      <c r="N9" s="269"/>
      <c r="O9" s="269"/>
      <c r="P9" s="269"/>
      <c r="R9" s="269"/>
      <c r="S9" s="269"/>
      <c r="T9" s="269"/>
    </row>
    <row r="10" spans="1:21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1:21" ht="10.5" customHeight="1" x14ac:dyDescent="0.25">
      <c r="H11" s="49"/>
      <c r="J11" s="49"/>
      <c r="L11" s="51"/>
      <c r="N11" s="49"/>
      <c r="O11" s="54"/>
      <c r="P11" s="49"/>
      <c r="R11" s="49"/>
      <c r="T11" s="49"/>
    </row>
    <row r="12" spans="1:21" ht="15" hidden="1" customHeight="1" x14ac:dyDescent="0.25">
      <c r="H12" s="49"/>
      <c r="J12" s="49"/>
      <c r="L12" s="51"/>
      <c r="N12" s="49"/>
      <c r="O12" s="54"/>
      <c r="P12" s="49"/>
      <c r="R12" s="49"/>
      <c r="T12" s="49"/>
    </row>
    <row r="13" spans="1:21" x14ac:dyDescent="0.2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1" x14ac:dyDescent="0.25">
      <c r="A14" s="48" t="s">
        <v>3</v>
      </c>
      <c r="H14" s="53"/>
      <c r="J14" s="54">
        <v>-37244</v>
      </c>
      <c r="L14" s="67">
        <f>-J14/J$13</f>
        <v>0.59722266765017162</v>
      </c>
      <c r="N14" s="53"/>
      <c r="O14" s="54"/>
      <c r="P14" s="54">
        <f>+T14-J14</f>
        <v>-34924</v>
      </c>
      <c r="R14" s="53"/>
      <c r="T14" s="54">
        <v>-72168</v>
      </c>
    </row>
    <row r="15" spans="1:21" ht="6" customHeight="1" x14ac:dyDescent="0.25">
      <c r="N15" s="54"/>
      <c r="O15" s="54"/>
      <c r="P15" s="54"/>
    </row>
    <row r="16" spans="1:21" x14ac:dyDescent="0.2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0.41851114745908841</v>
      </c>
    </row>
    <row r="17" spans="1:20" ht="7.5" customHeight="1" x14ac:dyDescent="0.25">
      <c r="N17" s="54"/>
      <c r="O17" s="54"/>
      <c r="P17" s="54"/>
    </row>
    <row r="18" spans="1:20" x14ac:dyDescent="0.2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x14ac:dyDescent="0.25">
      <c r="A19" s="48" t="s">
        <v>26</v>
      </c>
      <c r="J19" s="54">
        <v>-2569</v>
      </c>
      <c r="K19" s="68"/>
      <c r="L19" s="67">
        <f>-J19/J$13</f>
        <v>4.1194958468298001E-2</v>
      </c>
      <c r="N19" s="54"/>
      <c r="O19" s="54"/>
      <c r="P19" s="54">
        <f>+T19-J19</f>
        <v>-3452</v>
      </c>
      <c r="T19" s="54">
        <v>-6021</v>
      </c>
    </row>
    <row r="20" spans="1:20" x14ac:dyDescent="0.2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1:20" x14ac:dyDescent="0.2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9.0824540585613039E-2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1:20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</row>
    <row r="23" spans="1:20" x14ac:dyDescent="0.2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x14ac:dyDescent="0.25">
      <c r="A24" s="48" t="s">
        <v>83</v>
      </c>
      <c r="H24" s="53"/>
      <c r="I24" s="53"/>
      <c r="J24" s="54">
        <v>81</v>
      </c>
      <c r="K24" s="68"/>
      <c r="L24" s="67">
        <f>-J24/J$13</f>
        <v>-1.2988679003239152E-3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x14ac:dyDescent="0.25">
      <c r="A25" s="48" t="s">
        <v>82</v>
      </c>
      <c r="H25" s="53"/>
      <c r="J25" s="86">
        <f>-315</f>
        <v>-315</v>
      </c>
      <c r="K25" s="68"/>
      <c r="L25" s="67">
        <f>-J25/J$13</f>
        <v>5.0511529457041146E-3</v>
      </c>
      <c r="N25" s="53"/>
      <c r="O25" s="54"/>
      <c r="P25" s="54">
        <f>+T25-J25</f>
        <v>-394</v>
      </c>
      <c r="R25" s="53"/>
      <c r="T25" s="86">
        <v>-709</v>
      </c>
    </row>
    <row r="26" spans="1:20" ht="6.75" customHeight="1" x14ac:dyDescent="0.25">
      <c r="A26" s="48" t="s">
        <v>7</v>
      </c>
      <c r="H26" s="53"/>
      <c r="L26" s="67"/>
      <c r="N26" s="53"/>
      <c r="O26" s="54"/>
      <c r="P26" s="54"/>
      <c r="R26" s="53"/>
    </row>
    <row r="27" spans="1:20" x14ac:dyDescent="0.2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-9.3742984509797636E-2</v>
      </c>
      <c r="N27" s="54"/>
      <c r="O27" s="68"/>
      <c r="P27" s="54">
        <f>+P16+P18+P19+P21+P25+P23+P24</f>
        <v>5293</v>
      </c>
      <c r="Q27" s="48">
        <f>+P27/P13</f>
        <v>8.5720763761802196E-2</v>
      </c>
      <c r="S27" s="68"/>
      <c r="T27" s="54">
        <f>+T16+T18+T19+T21+T25+T23+T24</f>
        <v>11139</v>
      </c>
    </row>
    <row r="28" spans="1:20" ht="9.75" customHeight="1" x14ac:dyDescent="0.25">
      <c r="I28" s="68"/>
      <c r="L28" s="67"/>
      <c r="N28" s="54"/>
      <c r="O28" s="68"/>
      <c r="P28" s="54"/>
      <c r="S28" s="68"/>
    </row>
    <row r="29" spans="1:20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1:20" ht="15" hidden="1" customHeight="1" x14ac:dyDescent="0.25">
      <c r="C30" s="48" t="s">
        <v>7</v>
      </c>
      <c r="I30" s="53"/>
      <c r="N30" s="54"/>
      <c r="O30" s="53"/>
      <c r="P30" s="54"/>
      <c r="S30" s="53"/>
    </row>
    <row r="31" spans="1:20" ht="15" hidden="1" customHeight="1" x14ac:dyDescent="0.25">
      <c r="B31" s="48" t="s">
        <v>40</v>
      </c>
      <c r="J31" s="54">
        <f>+J27+J29</f>
        <v>5846</v>
      </c>
      <c r="L31" s="67">
        <f>J31/J$13</f>
        <v>9.3742984509797636E-2</v>
      </c>
      <c r="N31" s="54"/>
      <c r="O31" s="54"/>
      <c r="P31" s="54">
        <f>+P27+P29</f>
        <v>5293</v>
      </c>
      <c r="T31" s="54">
        <f>+T27+T29</f>
        <v>11139</v>
      </c>
    </row>
    <row r="32" spans="1:20" ht="15" hidden="1" customHeight="1" x14ac:dyDescent="0.25">
      <c r="N32" s="54"/>
      <c r="O32" s="54"/>
      <c r="P32" s="54"/>
    </row>
    <row r="33" spans="1:20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x14ac:dyDescent="0.25">
      <c r="A34" s="48" t="s">
        <v>90</v>
      </c>
      <c r="J34" s="54">
        <f>-642</f>
        <v>-642</v>
      </c>
      <c r="L34" s="67">
        <f>-J34/J$13</f>
        <v>1.029473076553029E-2</v>
      </c>
      <c r="N34" s="54"/>
      <c r="O34" s="54"/>
      <c r="P34" s="54">
        <f>+T34-J34</f>
        <v>-556</v>
      </c>
      <c r="T34" s="54">
        <v>-1198</v>
      </c>
    </row>
    <row r="35" spans="1:20" x14ac:dyDescent="0.25">
      <c r="A35" s="48" t="s">
        <v>91</v>
      </c>
      <c r="J35" s="86">
        <v>31</v>
      </c>
      <c r="L35" s="67">
        <f>-J35/J$13</f>
        <v>-4.9709759148199224E-4</v>
      </c>
      <c r="N35" s="54"/>
      <c r="O35" s="54"/>
      <c r="P35" s="54">
        <f>+T35-J35</f>
        <v>31</v>
      </c>
      <c r="T35" s="86">
        <v>62</v>
      </c>
    </row>
    <row r="36" spans="1:20" ht="6.75" customHeight="1" x14ac:dyDescent="0.25">
      <c r="H36" s="53"/>
      <c r="L36" s="67"/>
      <c r="N36" s="53"/>
      <c r="O36" s="54"/>
      <c r="P36" s="54"/>
      <c r="R36" s="53"/>
    </row>
    <row r="37" spans="1:20" ht="6" customHeight="1" x14ac:dyDescent="0.25">
      <c r="B37" s="69"/>
      <c r="N37" s="54"/>
      <c r="O37" s="54"/>
      <c r="P37" s="54"/>
    </row>
    <row r="38" spans="1:20" x14ac:dyDescent="0.25">
      <c r="B38" s="48" t="s">
        <v>9</v>
      </c>
      <c r="J38" s="54">
        <f>+J31+J34+J35+J33</f>
        <v>5235</v>
      </c>
      <c r="L38" s="67">
        <f>-J38/J$13</f>
        <v>-8.3945351335749332E-2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20" ht="8.25" customHeight="1" x14ac:dyDescent="0.25">
      <c r="A39" s="64" t="s">
        <v>7</v>
      </c>
      <c r="N39" s="54"/>
      <c r="O39" s="54"/>
      <c r="P39" s="54"/>
    </row>
    <row r="40" spans="1:20" x14ac:dyDescent="0.25">
      <c r="N40" s="54"/>
      <c r="O40" s="54"/>
      <c r="P40" s="54"/>
    </row>
    <row r="41" spans="1:20" x14ac:dyDescent="0.25">
      <c r="A41" s="48" t="s">
        <v>85</v>
      </c>
      <c r="J41" s="54">
        <v>-2522</v>
      </c>
      <c r="L41" s="67">
        <f>J41/J$13</f>
        <v>-4.0441294377986596E-2</v>
      </c>
      <c r="N41" s="89"/>
      <c r="O41" s="54"/>
      <c r="P41" s="54">
        <f>+T41-J41</f>
        <v>-2931</v>
      </c>
      <c r="R41" s="78"/>
      <c r="T41" s="54">
        <v>-5453</v>
      </c>
    </row>
    <row r="42" spans="1:20" x14ac:dyDescent="0.2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:20" ht="10.5" customHeight="1" x14ac:dyDescent="0.25">
      <c r="L43" s="67"/>
      <c r="N43" s="54"/>
      <c r="O43" s="54"/>
      <c r="P43" s="54"/>
    </row>
    <row r="44" spans="1:20" ht="15.75" thickBot="1" x14ac:dyDescent="0.3">
      <c r="B44" s="48" t="s">
        <v>88</v>
      </c>
      <c r="H44" s="53"/>
      <c r="I44" s="53"/>
      <c r="J44" s="85">
        <f>+J38+J41+J42</f>
        <v>2532</v>
      </c>
      <c r="L44" s="67">
        <f>-J44/J$13</f>
        <v>-4.060164843975498E-2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1:20" ht="15.75" thickTop="1" x14ac:dyDescent="0.25">
      <c r="H45" s="53"/>
      <c r="I45" s="53"/>
      <c r="L45" s="67"/>
      <c r="N45" s="53"/>
      <c r="O45" s="53"/>
      <c r="P45" s="54"/>
      <c r="R45" s="53"/>
      <c r="S45" s="53"/>
    </row>
    <row r="46" spans="1:20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0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0" ht="15.75" thickBot="1" x14ac:dyDescent="0.3">
      <c r="B48" s="48" t="s">
        <v>11</v>
      </c>
      <c r="H48" s="71"/>
      <c r="I48" s="53"/>
      <c r="J48" s="75">
        <f>+J44/J55*1000</f>
        <v>9.8013029694231868E-2</v>
      </c>
      <c r="K48" s="73"/>
      <c r="L48" s="74"/>
      <c r="M48" s="73"/>
      <c r="N48" s="71"/>
      <c r="O48" s="53"/>
      <c r="P48" s="75">
        <f>+P44/P55*1000</f>
        <v>1.9896799866838538E-2</v>
      </c>
      <c r="Q48" s="73"/>
      <c r="R48" s="76"/>
      <c r="S48" s="76"/>
      <c r="T48" s="72">
        <f>+T44/T55*1000</f>
        <v>0.11790982956107041</v>
      </c>
    </row>
    <row r="49" spans="1:20" ht="9.75" customHeight="1" thickTop="1" x14ac:dyDescent="0.25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0" ht="15.75" thickBot="1" x14ac:dyDescent="0.3">
      <c r="B50" s="48" t="s">
        <v>12</v>
      </c>
      <c r="H50" s="71"/>
      <c r="I50" s="53"/>
      <c r="J50" s="75">
        <f>+J44/J57*1000</f>
        <v>9.8013029694231868E-2</v>
      </c>
      <c r="K50" s="73"/>
      <c r="L50" s="74"/>
      <c r="M50" s="73"/>
      <c r="N50" s="71"/>
      <c r="O50" s="53"/>
      <c r="P50" s="75">
        <f>+P44/P57*1000</f>
        <v>1.9896799866838538E-2</v>
      </c>
      <c r="Q50" s="73"/>
      <c r="R50" s="76"/>
      <c r="S50" s="76"/>
      <c r="T50" s="79">
        <f>+T44/T57*1000</f>
        <v>0.11790982956107041</v>
      </c>
    </row>
    <row r="51" spans="1:20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0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1:20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0" ht="15.75" thickBot="1" x14ac:dyDescent="0.3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1:20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0" ht="15.75" thickBot="1" x14ac:dyDescent="0.3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1:20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H8:J8"/>
    <mergeCell ref="N8:P8"/>
    <mergeCell ref="R9:T9"/>
    <mergeCell ref="N9:P9"/>
    <mergeCell ref="A2:T2"/>
    <mergeCell ref="A3:T3"/>
    <mergeCell ref="N7:P7"/>
    <mergeCell ref="R7:T7"/>
    <mergeCell ref="R8:T8"/>
    <mergeCell ref="A4:Q4"/>
    <mergeCell ref="H9:J9"/>
    <mergeCell ref="H7:J7"/>
  </mergeCells>
  <phoneticPr fontId="0" type="noConversion"/>
  <pageMargins left="0.75" right="0.75" top="1" bottom="1" header="0.4921259845" footer="0.4921259845"/>
  <pageSetup paperSize="9"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59"/>
  <sheetViews>
    <sheetView zoomScale="75" workbookViewId="0">
      <pane xSplit="7" ySplit="10" topLeftCell="R11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546875" style="7" customWidth="1"/>
    <col min="12" max="12" width="2.7109375" style="7" customWidth="1"/>
    <col min="13" max="13" width="11.28515625" style="28" hidden="1" customWidth="1"/>
    <col min="14" max="14" width="4.85546875" style="7" hidden="1" customWidth="1"/>
    <col min="15" max="15" width="5.5703125" style="4" hidden="1" customWidth="1"/>
    <col min="16" max="16" width="2.85546875" style="4" customWidth="1"/>
    <col min="17" max="17" width="9.7109375" style="7" customWidth="1"/>
    <col min="18" max="18" width="1.7109375" style="7" customWidth="1"/>
    <col min="19" max="19" width="10.4257812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578125" style="7" bestFit="1" customWidth="1"/>
    <col min="26" max="26" width="3.7109375" style="4" customWidth="1"/>
    <col min="27" max="27" width="10.140625" style="28" customWidth="1"/>
    <col min="28" max="28" width="2.85546875" style="4" customWidth="1"/>
    <col min="29" max="29" width="9.7109375" style="7" customWidth="1"/>
    <col min="30" max="30" width="1.7109375" style="7" customWidth="1"/>
    <col min="31" max="31" width="10.42578125" style="7" customWidth="1"/>
    <col min="32" max="32" width="3.85546875" style="4" customWidth="1"/>
    <col min="33" max="33" width="10.140625" style="28" customWidth="1"/>
    <col min="34" max="16384" width="11.42578125" style="4"/>
  </cols>
  <sheetData>
    <row r="1" spans="1:33" hidden="1" x14ac:dyDescent="0.25"/>
    <row r="2" spans="1:33" x14ac:dyDescent="0.25">
      <c r="A2" s="276" t="s">
        <v>73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G2" s="4"/>
    </row>
    <row r="3" spans="1:33" x14ac:dyDescent="0.25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G3" s="4"/>
    </row>
    <row r="4" spans="1:33" x14ac:dyDescent="0.25">
      <c r="A4" s="278" t="s">
        <v>74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G4" s="4"/>
    </row>
    <row r="5" spans="1:33" hidden="1" x14ac:dyDescent="0.25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 x14ac:dyDescent="0.25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77"/>
      <c r="R6" s="277"/>
      <c r="S6" s="277"/>
      <c r="U6" s="35"/>
      <c r="W6" s="277"/>
      <c r="X6" s="277"/>
      <c r="Y6" s="277"/>
      <c r="AA6" s="35"/>
      <c r="AC6" s="277"/>
      <c r="AD6" s="277"/>
      <c r="AE6" s="277"/>
      <c r="AG6" s="35"/>
    </row>
    <row r="7" spans="1:33" x14ac:dyDescent="0.25">
      <c r="H7" s="36"/>
      <c r="I7" s="274" t="s">
        <v>51</v>
      </c>
      <c r="J7" s="274"/>
      <c r="K7" s="274"/>
      <c r="L7" s="26"/>
      <c r="M7" s="36"/>
      <c r="N7" s="20"/>
      <c r="Q7" s="274" t="s">
        <v>51</v>
      </c>
      <c r="R7" s="274"/>
      <c r="S7" s="274"/>
      <c r="U7" s="36"/>
      <c r="W7" s="274" t="s">
        <v>77</v>
      </c>
      <c r="X7" s="274"/>
      <c r="Y7" s="274"/>
      <c r="AA7" s="36"/>
      <c r="AC7" s="274" t="s">
        <v>77</v>
      </c>
      <c r="AD7" s="274"/>
      <c r="AE7" s="274"/>
      <c r="AG7" s="36"/>
    </row>
    <row r="8" spans="1:33" x14ac:dyDescent="0.25">
      <c r="H8" s="36"/>
      <c r="I8" s="274" t="s">
        <v>75</v>
      </c>
      <c r="J8" s="274"/>
      <c r="K8" s="274"/>
      <c r="L8" s="26"/>
      <c r="M8" s="36"/>
      <c r="N8" s="20"/>
      <c r="Q8" s="274" t="s">
        <v>75</v>
      </c>
      <c r="R8" s="274"/>
      <c r="S8" s="274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1:33" s="9" customFormat="1" x14ac:dyDescent="0.25">
      <c r="H9" s="40"/>
      <c r="I9" s="275">
        <v>2001</v>
      </c>
      <c r="J9" s="275"/>
      <c r="K9" s="275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1:33" s="9" customFormat="1" x14ac:dyDescent="0.2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1:33" ht="10.5" customHeight="1" x14ac:dyDescent="0.25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1:33" hidden="1" x14ac:dyDescent="0.25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x14ac:dyDescent="0.2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x14ac:dyDescent="0.2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spans="1:33" ht="6" customHeight="1" x14ac:dyDescent="0.25"/>
    <row r="16" spans="1:33" x14ac:dyDescent="0.2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spans="1:34" ht="7.5" customHeight="1" x14ac:dyDescent="0.25"/>
    <row r="18" spans="1:34" x14ac:dyDescent="0.2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x14ac:dyDescent="0.2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4" x14ac:dyDescent="0.2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4" x14ac:dyDescent="0.2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1:34" ht="6.75" customHeight="1" x14ac:dyDescent="0.25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4" x14ac:dyDescent="0.2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4" x14ac:dyDescent="0.2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4" x14ac:dyDescent="0.2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4" ht="6.75" customHeight="1" x14ac:dyDescent="0.25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4" x14ac:dyDescent="0.2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1:34" ht="9.75" customHeight="1" x14ac:dyDescent="0.25">
      <c r="H28" s="30"/>
      <c r="J28" s="6"/>
      <c r="M28" s="30"/>
      <c r="R28" s="6"/>
      <c r="U28" s="30"/>
      <c r="X28" s="6"/>
      <c r="AA28" s="30"/>
      <c r="AD28" s="6"/>
      <c r="AG28" s="30"/>
    </row>
    <row r="29" spans="1:34" hidden="1" x14ac:dyDescent="0.25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1:34" hidden="1" x14ac:dyDescent="0.25">
      <c r="C30" s="4" t="s">
        <v>7</v>
      </c>
      <c r="J30" s="12"/>
      <c r="R30" s="12"/>
      <c r="S30" s="39"/>
      <c r="X30" s="12"/>
      <c r="Y30" s="39"/>
      <c r="AD30" s="12"/>
      <c r="AE30" s="39"/>
    </row>
    <row r="31" spans="1:34" hidden="1" x14ac:dyDescent="0.25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spans="1:34" hidden="1" x14ac:dyDescent="0.25"/>
    <row r="33" spans="1:33" x14ac:dyDescent="0.2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1:33" x14ac:dyDescent="0.2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1:33" x14ac:dyDescent="0.2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1:33" ht="6.75" customHeight="1" x14ac:dyDescent="0.25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1:33" ht="6" customHeight="1" x14ac:dyDescent="0.25">
      <c r="B37"/>
      <c r="S37" s="12"/>
      <c r="Y37" s="12"/>
      <c r="AE37" s="12"/>
    </row>
    <row r="38" spans="1:33" x14ac:dyDescent="0.2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spans="1:33" ht="8.25" customHeight="1" x14ac:dyDescent="0.25">
      <c r="A39" s="10" t="s">
        <v>7</v>
      </c>
    </row>
    <row r="40" spans="1:33" x14ac:dyDescent="0.25">
      <c r="K40" s="4"/>
      <c r="L40" s="4"/>
      <c r="S40" s="4"/>
      <c r="Y40" s="4"/>
      <c r="AE40" s="4"/>
    </row>
    <row r="41" spans="1:33" x14ac:dyDescent="0.2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x14ac:dyDescent="0.2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1:33" ht="10.5" customHeight="1" x14ac:dyDescent="0.25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1:33" ht="16.5" thickBot="1" x14ac:dyDescent="0.3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1:33" ht="16.5" thickTop="1" x14ac:dyDescent="0.25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3" x14ac:dyDescent="0.2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:33" ht="10.5" customHeight="1" x14ac:dyDescent="0.25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1:33" ht="16.5" thickBot="1" x14ac:dyDescent="0.3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3" ht="9.75" customHeight="1" thickTop="1" x14ac:dyDescent="0.25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1:33" ht="16.5" thickBot="1" x14ac:dyDescent="0.3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:33" ht="16.5" thickTop="1" x14ac:dyDescent="0.25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3" x14ac:dyDescent="0.2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x14ac:dyDescent="0.2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:33" ht="9" customHeight="1" x14ac:dyDescent="0.25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1:33" ht="16.5" thickBot="1" x14ac:dyDescent="0.3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:33" ht="8.25" customHeight="1" thickTop="1" x14ac:dyDescent="0.25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1:33" ht="16.5" thickBot="1" x14ac:dyDescent="0.3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1:33" ht="8.25" customHeight="1" thickTop="1" x14ac:dyDescent="0.25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x14ac:dyDescent="0.2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 t="str">
        <f>IF(Y44='GJ 00_01'!AH43,"","Error")</f>
        <v/>
      </c>
      <c r="AA59" s="30"/>
      <c r="AC59" s="12"/>
      <c r="AD59" s="12"/>
      <c r="AE59" s="12" t="str">
        <f>IF(AE44='GJ 01_02'!AI43,"","Error")</f>
        <v/>
      </c>
      <c r="AG59" s="30"/>
    </row>
  </sheetData>
  <mergeCells count="13">
    <mergeCell ref="A2:AE2"/>
    <mergeCell ref="W6:Y6"/>
    <mergeCell ref="W7:Y7"/>
    <mergeCell ref="Q6:S6"/>
    <mergeCell ref="A4:AE4"/>
    <mergeCell ref="AC6:AE6"/>
    <mergeCell ref="AC7:AE7"/>
    <mergeCell ref="A3:AE3"/>
    <mergeCell ref="I8:K8"/>
    <mergeCell ref="I9:K9"/>
    <mergeCell ref="Q8:S8"/>
    <mergeCell ref="I7:K7"/>
    <mergeCell ref="Q7:S7"/>
  </mergeCells>
  <phoneticPr fontId="0" type="noConversion"/>
  <printOptions horizontalCentered="1"/>
  <pageMargins left="0.28000000000000003" right="0.28000000000000003" top="0.37" bottom="0.41" header="0.18" footer="0.2"/>
  <pageSetup paperSize="9" scale="77" orientation="landscape" horizontalDpi="4294967292" r:id="rId1"/>
  <headerFooter alignWithMargins="0">
    <oddFooter>&amp;LAsclepion-Meditec AG
&amp;8&amp;D  &amp;T&amp;R&amp;8&amp;F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K58"/>
  <sheetViews>
    <sheetView topLeftCell="A2" zoomScale="75" workbookViewId="0">
      <pane xSplit="7" ySplit="8" topLeftCell="Y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customWidth="1"/>
    <col min="9" max="9" width="1.7109375" style="7" customWidth="1"/>
    <col min="10" max="10" width="11.85546875" style="7" customWidth="1"/>
    <col min="11" max="11" width="4.28515625" style="7" customWidth="1"/>
    <col min="12" max="12" width="11.285156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546875" style="7" customWidth="1"/>
    <col min="17" max="17" width="4.28515625" style="7" customWidth="1"/>
    <col min="18" max="18" width="8.28515625" style="28" bestFit="1" customWidth="1"/>
    <col min="19" max="19" width="4.85546875" style="7" customWidth="1"/>
    <col min="20" max="20" width="9.7109375" style="7" customWidth="1"/>
    <col min="21" max="21" width="1.7109375" style="7" customWidth="1"/>
    <col min="22" max="22" width="10.42578125" style="7" customWidth="1"/>
    <col min="23" max="23" width="5.5703125" style="4" customWidth="1"/>
    <col min="24" max="24" width="8.28515625" style="28" bestFit="1" customWidth="1"/>
    <col min="25" max="25" width="2.85546875" style="4" customWidth="1"/>
    <col min="26" max="26" width="9.7109375" style="7" customWidth="1"/>
    <col min="27" max="27" width="1.7109375" style="7" customWidth="1"/>
    <col min="28" max="28" width="10.42578125" style="7" customWidth="1"/>
    <col min="29" max="29" width="4.28515625" style="4" customWidth="1"/>
    <col min="30" max="30" width="10.140625" style="28" customWidth="1"/>
    <col min="31" max="31" width="4" style="4" customWidth="1"/>
    <col min="32" max="32" width="9.7109375" style="7" customWidth="1"/>
    <col min="33" max="33" width="1.7109375" style="7" customWidth="1"/>
    <col min="34" max="34" width="10.42578125" style="7" customWidth="1"/>
    <col min="35" max="35" width="5.5703125" style="4" customWidth="1"/>
    <col min="36" max="36" width="10.140625" style="28" customWidth="1"/>
    <col min="37" max="37" width="5.140625" style="4" customWidth="1"/>
    <col min="38" max="16384" width="11.42578125" style="4"/>
  </cols>
  <sheetData>
    <row r="1" spans="1:37" hidden="1" x14ac:dyDescent="0.25"/>
    <row r="2" spans="1:37" x14ac:dyDescent="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</row>
    <row r="3" spans="1:37" x14ac:dyDescent="0.25">
      <c r="A3" s="276" t="s">
        <v>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</row>
    <row r="4" spans="1:37" x14ac:dyDescent="0.25">
      <c r="A4" s="278" t="s">
        <v>48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</row>
    <row r="5" spans="1:37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7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77"/>
      <c r="U6" s="277"/>
      <c r="V6" s="277"/>
      <c r="X6" s="35"/>
      <c r="Z6" s="277"/>
      <c r="AA6" s="277"/>
      <c r="AB6" s="277"/>
      <c r="AD6" s="35"/>
      <c r="AF6" s="277"/>
      <c r="AG6" s="277"/>
      <c r="AH6" s="277"/>
      <c r="AJ6" s="35"/>
    </row>
    <row r="7" spans="1:37" x14ac:dyDescent="0.25">
      <c r="H7" s="274" t="s">
        <v>45</v>
      </c>
      <c r="I7" s="274"/>
      <c r="J7" s="274"/>
      <c r="K7" s="26"/>
      <c r="L7" s="36"/>
      <c r="M7" s="36"/>
      <c r="N7" s="274" t="s">
        <v>46</v>
      </c>
      <c r="O7" s="274"/>
      <c r="P7" s="274"/>
      <c r="Q7" s="26"/>
      <c r="R7" s="36"/>
      <c r="S7" s="20"/>
      <c r="T7" s="274" t="s">
        <v>49</v>
      </c>
      <c r="U7" s="274"/>
      <c r="V7" s="274"/>
      <c r="X7" s="36"/>
      <c r="Z7" s="274" t="s">
        <v>51</v>
      </c>
      <c r="AA7" s="274"/>
      <c r="AB7" s="274"/>
      <c r="AD7" s="36"/>
      <c r="AF7" s="274" t="s">
        <v>53</v>
      </c>
      <c r="AG7" s="274"/>
      <c r="AH7" s="274"/>
      <c r="AJ7" s="36"/>
    </row>
    <row r="8" spans="1:37" x14ac:dyDescent="0.25">
      <c r="H8" s="274" t="s">
        <v>30</v>
      </c>
      <c r="I8" s="274"/>
      <c r="J8" s="274"/>
      <c r="K8" s="26"/>
      <c r="L8" s="36"/>
      <c r="M8" s="36"/>
      <c r="N8" s="274" t="s">
        <v>44</v>
      </c>
      <c r="O8" s="274"/>
      <c r="P8" s="274"/>
      <c r="Q8" s="26"/>
      <c r="R8" s="36"/>
      <c r="S8" s="20"/>
      <c r="T8" s="274" t="s">
        <v>50</v>
      </c>
      <c r="U8" s="274"/>
      <c r="V8" s="274"/>
      <c r="X8" s="36"/>
      <c r="Z8" s="274" t="s">
        <v>52</v>
      </c>
      <c r="AA8" s="274"/>
      <c r="AB8" s="274"/>
      <c r="AD8" s="36"/>
      <c r="AF8" s="274"/>
      <c r="AG8" s="274"/>
      <c r="AH8" s="274"/>
      <c r="AJ8" s="36"/>
    </row>
    <row r="9" spans="1:37" s="9" customFormat="1" x14ac:dyDescent="0.25">
      <c r="H9" s="275">
        <v>2000</v>
      </c>
      <c r="I9" s="275"/>
      <c r="J9" s="275"/>
      <c r="K9" s="32"/>
      <c r="L9" s="41" t="s">
        <v>25</v>
      </c>
      <c r="M9" s="40"/>
      <c r="N9" s="275">
        <v>2001</v>
      </c>
      <c r="O9" s="275"/>
      <c r="P9" s="275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1:37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:37" x14ac:dyDescent="0.2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:37" hidden="1" x14ac:dyDescent="0.25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7" x14ac:dyDescent="0.2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7" x14ac:dyDescent="0.2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7" x14ac:dyDescent="0.2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x14ac:dyDescent="0.2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x14ac:dyDescent="0.2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6" x14ac:dyDescent="0.2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x14ac:dyDescent="0.2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1:36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x14ac:dyDescent="0.2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x14ac:dyDescent="0.2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x14ac:dyDescent="0.2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x14ac:dyDescent="0.2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x14ac:dyDescent="0.2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1:36" x14ac:dyDescent="0.2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1:36" hidden="1" x14ac:dyDescent="0.25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1:36" hidden="1" x14ac:dyDescent="0.25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1:36" hidden="1" x14ac:dyDescent="0.25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spans="1:36" hidden="1" x14ac:dyDescent="0.25"/>
    <row r="33" spans="1:36" x14ac:dyDescent="0.2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1:36" x14ac:dyDescent="0.2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1:36" x14ac:dyDescent="0.2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1:36" x14ac:dyDescent="0.2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1:36" x14ac:dyDescent="0.25">
      <c r="B37"/>
      <c r="V37" s="12"/>
      <c r="AB37" s="12"/>
      <c r="AH37" s="12"/>
    </row>
    <row r="38" spans="1:36" x14ac:dyDescent="0.2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spans="1:36" x14ac:dyDescent="0.25">
      <c r="A39" s="10" t="s">
        <v>7</v>
      </c>
    </row>
    <row r="40" spans="1:36" hidden="1" x14ac:dyDescent="0.25">
      <c r="J40" s="4"/>
      <c r="K40" s="4"/>
      <c r="P40" s="4"/>
      <c r="Q40" s="4"/>
      <c r="V40" s="4"/>
      <c r="AB40" s="4"/>
      <c r="AH40" s="4"/>
    </row>
    <row r="41" spans="1:36" x14ac:dyDescent="0.2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:36" x14ac:dyDescent="0.2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1:36" ht="16.5" thickBot="1" x14ac:dyDescent="0.3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1:36" ht="16.5" thickTop="1" x14ac:dyDescent="0.25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6" x14ac:dyDescent="0.2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1:36" x14ac:dyDescent="0.2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1:36" ht="16.5" thickBot="1" x14ac:dyDescent="0.3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6" ht="16.5" thickTop="1" x14ac:dyDescent="0.25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1:36" ht="16.5" thickBot="1" x14ac:dyDescent="0.3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1:36" ht="16.5" thickTop="1" x14ac:dyDescent="0.25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6" x14ac:dyDescent="0.2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x14ac:dyDescent="0.2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1:36" x14ac:dyDescent="0.2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1:36" ht="16.5" thickBot="1" x14ac:dyDescent="0.3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1:36" ht="16.5" thickTop="1" x14ac:dyDescent="0.25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1:36" ht="16.5" thickBot="1" x14ac:dyDescent="0.3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1:36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</mergeCells>
  <phoneticPr fontId="0" type="noConversion"/>
  <pageMargins left="0.2" right="0.23" top="0.37" bottom="0.54" header="0.18" footer="0.2"/>
  <pageSetup paperSize="9" scale="59" orientation="landscape" r:id="rId1"/>
  <headerFooter alignWithMargins="0">
    <oddFooter>&amp;LAsclepion-Meditec AG
&amp;8&amp;D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GuV_D</vt:lpstr>
      <vt:lpstr>GuV_ E</vt:lpstr>
      <vt:lpstr>GuV_D (2)</vt:lpstr>
      <vt:lpstr>GuV_E (2)</vt:lpstr>
      <vt:lpstr>GuV 0708 alt</vt:lpstr>
      <vt:lpstr>GuV_VJ</vt:lpstr>
      <vt:lpstr>GuV_GJ</vt:lpstr>
      <vt:lpstr>IS-Deutsch_Euro</vt:lpstr>
      <vt:lpstr>GJ 00_01</vt:lpstr>
      <vt:lpstr>GJ 01_02</vt:lpstr>
      <vt:lpstr>IS-Engl_Euro </vt:lpstr>
      <vt:lpstr>'GuV_ E'!Druckbereich</vt:lpstr>
      <vt:lpstr>GuV_D!Druckbereich</vt:lpstr>
      <vt:lpstr>'GuV_D (2)'!Druckbereich</vt:lpstr>
      <vt:lpstr>'GuV_E (2)'!Druckbereich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Angermann, Heike</dc:creator>
  <cp:lastModifiedBy>Fischer, Peggy</cp:lastModifiedBy>
  <cp:lastPrinted>2012-10-25T16:47:20Z</cp:lastPrinted>
  <dcterms:created xsi:type="dcterms:W3CDTF">2000-02-07T11:43:37Z</dcterms:created>
  <dcterms:modified xsi:type="dcterms:W3CDTF">2012-12-04T14:44:51Z</dcterms:modified>
</cp:coreProperties>
</file>